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niiza110\管財契約課\一般\契約係\20. 週休２日関係\03_R070929改正（完全週休２日・月単位・交替制の導入、補正係数の改定）\06_様式（改正）\"/>
    </mc:Choice>
  </mc:AlternateContent>
  <xr:revisionPtr revIDLastSave="0" documentId="13_ncr:1_{BC3E2CD8-4CB2-4A8F-A172-A8B8C55061E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様式１（週単位）" sheetId="8" r:id="rId1"/>
    <sheet name="様式１（月単位）" sheetId="9" r:id="rId2"/>
  </sheets>
  <definedNames>
    <definedName name="_xlnm.Print_Area" localSheetId="1">'様式１（月単位）'!$A$1:$G$48</definedName>
    <definedName name="_xlnm.Print_Area" localSheetId="0">'様式１（週単位）'!$A$1:$H$19</definedName>
    <definedName name="_xlnm.Print_Titles" localSheetId="1">'様式１（月単位）'!$1:$11</definedName>
    <definedName name="_xlnm.Print_Titles" localSheetId="0">'様式１（週単位）'!$1:$11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8" l="1"/>
  <c r="B14" i="8"/>
  <c r="B15" i="8"/>
  <c r="B16" i="8"/>
  <c r="B12" i="8"/>
  <c r="A12" i="8"/>
  <c r="L2" i="8"/>
  <c r="C12" i="8" s="1"/>
  <c r="C13" i="8" l="1"/>
  <c r="C14" i="8" s="1"/>
  <c r="E12" i="8"/>
  <c r="K3" i="9"/>
  <c r="F18" i="8"/>
  <c r="G13" i="8"/>
  <c r="G14" i="8"/>
  <c r="G15" i="8"/>
  <c r="G16" i="8"/>
  <c r="G12" i="8"/>
  <c r="E48" i="9" l="1"/>
  <c r="C12" i="9" l="1"/>
  <c r="C13" i="9" s="1"/>
  <c r="A12" i="9"/>
  <c r="F12" i="9" s="1"/>
  <c r="A13" i="9" l="1"/>
  <c r="L18" i="8"/>
  <c r="G18" i="8" s="1"/>
  <c r="H18" i="8" s="1"/>
  <c r="H19" i="8" s="1"/>
  <c r="A14" i="9" l="1"/>
  <c r="F13" i="9"/>
  <c r="C14" i="9"/>
  <c r="C15" i="9" s="1"/>
  <c r="E13" i="8"/>
  <c r="A13" i="8"/>
  <c r="A15" i="9" l="1"/>
  <c r="F14" i="9"/>
  <c r="A14" i="8"/>
  <c r="C15" i="8"/>
  <c r="E14" i="8"/>
  <c r="A16" i="9" l="1"/>
  <c r="F15" i="9"/>
  <c r="C16" i="9"/>
  <c r="E15" i="8"/>
  <c r="C16" i="8"/>
  <c r="A15" i="8"/>
  <c r="C17" i="9" l="1"/>
  <c r="A17" i="9"/>
  <c r="F16" i="9"/>
  <c r="E16" i="8"/>
  <c r="A16" i="8"/>
  <c r="A18" i="9" l="1"/>
  <c r="F17" i="9"/>
  <c r="C18" i="9"/>
  <c r="C19" i="9" l="1"/>
  <c r="A19" i="9"/>
  <c r="F18" i="9"/>
  <c r="A20" i="9" l="1"/>
  <c r="F19" i="9"/>
  <c r="C20" i="9"/>
  <c r="C21" i="9" s="1"/>
  <c r="A21" i="9" l="1"/>
  <c r="F20" i="9"/>
  <c r="A22" i="9" l="1"/>
  <c r="F21" i="9"/>
  <c r="C22" i="9"/>
  <c r="C23" i="9" l="1"/>
  <c r="C24" i="9" s="1"/>
  <c r="C25" i="9" s="1"/>
  <c r="C26" i="9" s="1"/>
  <c r="C27" i="9" s="1"/>
  <c r="C28" i="9" s="1"/>
  <c r="C29" i="9" s="1"/>
  <c r="C30" i="9" s="1"/>
  <c r="C31" i="9" s="1"/>
  <c r="C32" i="9" s="1"/>
  <c r="C33" i="9" s="1"/>
  <c r="C34" i="9" s="1"/>
  <c r="C35" i="9" s="1"/>
  <c r="C36" i="9" s="1"/>
  <c r="C37" i="9" s="1"/>
  <c r="C38" i="9" s="1"/>
  <c r="C39" i="9" s="1"/>
  <c r="C40" i="9" s="1"/>
  <c r="C41" i="9" s="1"/>
  <c r="C42" i="9" s="1"/>
  <c r="C43" i="9" s="1"/>
  <c r="C44" i="9" s="1"/>
  <c r="C45" i="9" s="1"/>
  <c r="C46" i="9" s="1"/>
  <c r="C47" i="9" s="1"/>
  <c r="A23" i="9"/>
  <c r="F22" i="9"/>
  <c r="A24" i="9" l="1"/>
  <c r="F23" i="9"/>
  <c r="A25" i="9" l="1"/>
  <c r="F24" i="9"/>
  <c r="A26" i="9" l="1"/>
  <c r="F25" i="9"/>
  <c r="A27" i="9" l="1"/>
  <c r="F26" i="9"/>
  <c r="A28" i="9" l="1"/>
  <c r="F27" i="9"/>
  <c r="A29" i="9" l="1"/>
  <c r="F28" i="9"/>
  <c r="A30" i="9" l="1"/>
  <c r="F29" i="9"/>
  <c r="A31" i="9" l="1"/>
  <c r="F30" i="9"/>
  <c r="A32" i="9" l="1"/>
  <c r="F31" i="9"/>
  <c r="K48" i="9" s="1"/>
  <c r="F48" i="9" l="1"/>
  <c r="G48" i="9" s="1"/>
  <c r="A33" i="9"/>
  <c r="F32" i="9"/>
  <c r="A34" i="9" l="1"/>
  <c r="F33" i="9"/>
  <c r="A35" i="9" l="1"/>
  <c r="F34" i="9"/>
  <c r="A36" i="9" l="1"/>
  <c r="F35" i="9"/>
  <c r="A37" i="9" l="1"/>
  <c r="F36" i="9"/>
  <c r="A38" i="9" l="1"/>
  <c r="F37" i="9"/>
  <c r="A39" i="9" l="1"/>
  <c r="F38" i="9"/>
  <c r="A40" i="9" l="1"/>
  <c r="F39" i="9"/>
  <c r="A41" i="9" l="1"/>
  <c r="F40" i="9"/>
  <c r="A42" i="9" l="1"/>
  <c r="F41" i="9"/>
  <c r="A43" i="9" l="1"/>
  <c r="F42" i="9"/>
  <c r="F43" i="9" l="1"/>
  <c r="A44" i="9"/>
  <c r="A45" i="9" l="1"/>
  <c r="F44" i="9"/>
  <c r="F45" i="9" l="1"/>
  <c r="A46" i="9"/>
  <c r="F46" i="9" l="1"/>
  <c r="A47" i="9"/>
  <c r="F47" i="9" s="1"/>
</calcChain>
</file>

<file path=xl/sharedStrings.xml><?xml version="1.0" encoding="utf-8"?>
<sst xmlns="http://schemas.openxmlformats.org/spreadsheetml/2006/main" count="117" uniqueCount="32">
  <si>
    <t>～</t>
    <phoneticPr fontId="6"/>
  </si>
  <si>
    <t>対象期間（週単位）</t>
    <rPh sb="0" eb="2">
      <t>タイショウ</t>
    </rPh>
    <rPh sb="2" eb="4">
      <t>キカン</t>
    </rPh>
    <rPh sb="5" eb="6">
      <t>シュウ</t>
    </rPh>
    <rPh sb="6" eb="8">
      <t>タンイ</t>
    </rPh>
    <phoneticPr fontId="6"/>
  </si>
  <si>
    <t>工事名</t>
    <rPh sb="0" eb="2">
      <t>コウジ</t>
    </rPh>
    <rPh sb="2" eb="3">
      <t>メイ</t>
    </rPh>
    <phoneticPr fontId="8"/>
  </si>
  <si>
    <t>工期</t>
    <rPh sb="0" eb="2">
      <t>コウキ</t>
    </rPh>
    <phoneticPr fontId="8"/>
  </si>
  <si>
    <t>受注者</t>
    <rPh sb="0" eb="3">
      <t>ジュチュウシャ</t>
    </rPh>
    <phoneticPr fontId="8"/>
  </si>
  <si>
    <t>発注者</t>
    <rPh sb="0" eb="3">
      <t>ハッチュウシャ</t>
    </rPh>
    <phoneticPr fontId="8"/>
  </si>
  <si>
    <t>完全週休
２日判定</t>
    <rPh sb="0" eb="2">
      <t>カンゼン</t>
    </rPh>
    <rPh sb="2" eb="4">
      <t>シュウキュウ</t>
    </rPh>
    <rPh sb="6" eb="7">
      <t>ニチ</t>
    </rPh>
    <rPh sb="7" eb="9">
      <t>ハンテイ</t>
    </rPh>
    <phoneticPr fontId="8"/>
  </si>
  <si>
    <t>備考</t>
    <rPh sb="0" eb="2">
      <t>ビコウ</t>
    </rPh>
    <phoneticPr fontId="6"/>
  </si>
  <si>
    <t>週休２日達成状況（合計）</t>
    <rPh sb="9" eb="10">
      <t>ゴウ</t>
    </rPh>
    <rPh sb="10" eb="11">
      <t>ケイ</t>
    </rPh>
    <phoneticPr fontId="6"/>
  </si>
  <si>
    <t>※完全週休２日「×」の数</t>
    <rPh sb="1" eb="3">
      <t>カンゼン</t>
    </rPh>
    <rPh sb="3" eb="5">
      <t>シュウキュウ</t>
    </rPh>
    <rPh sb="6" eb="7">
      <t>ニチ</t>
    </rPh>
    <rPh sb="11" eb="12">
      <t>カズ</t>
    </rPh>
    <phoneticPr fontId="8"/>
  </si>
  <si>
    <t>対象期間（月単位）</t>
    <rPh sb="0" eb="2">
      <t>タイショウ</t>
    </rPh>
    <rPh sb="2" eb="4">
      <t>キカン</t>
    </rPh>
    <rPh sb="5" eb="6">
      <t>ツキ</t>
    </rPh>
    <rPh sb="6" eb="8">
      <t>タンイ</t>
    </rPh>
    <phoneticPr fontId="6"/>
  </si>
  <si>
    <t>月単位週休
２日判定</t>
    <rPh sb="0" eb="3">
      <t>ツキタンイ</t>
    </rPh>
    <rPh sb="3" eb="5">
      <t>シュウキュウ</t>
    </rPh>
    <rPh sb="7" eb="8">
      <t>ニチ</t>
    </rPh>
    <rPh sb="8" eb="10">
      <t>ハンテイ</t>
    </rPh>
    <phoneticPr fontId="8"/>
  </si>
  <si>
    <t>年</t>
    <rPh sb="0" eb="1">
      <t>ネン</t>
    </rPh>
    <phoneticPr fontId="8"/>
  </si>
  <si>
    <t>月</t>
    <rPh sb="0" eb="1">
      <t>ツキ</t>
    </rPh>
    <phoneticPr fontId="8"/>
  </si>
  <si>
    <t>※月単位週休２日「×」の数</t>
    <rPh sb="1" eb="4">
      <t>ツキタンイ</t>
    </rPh>
    <rPh sb="4" eb="6">
      <t>シュウキュウ</t>
    </rPh>
    <rPh sb="7" eb="8">
      <t>ニチ</t>
    </rPh>
    <rPh sb="12" eb="13">
      <t>カズ</t>
    </rPh>
    <phoneticPr fontId="8"/>
  </si>
  <si>
    <t>休日率</t>
    <rPh sb="0" eb="2">
      <t>キュウジツ</t>
    </rPh>
    <rPh sb="2" eb="3">
      <t>リツ</t>
    </rPh>
    <phoneticPr fontId="8"/>
  </si>
  <si>
    <t>現場着手日</t>
    <rPh sb="0" eb="5">
      <t>ゲンバチャクシュビ</t>
    </rPh>
    <phoneticPr fontId="8"/>
  </si>
  <si>
    <t>※直前の土曜日</t>
    <rPh sb="1" eb="3">
      <t>チョクゼン</t>
    </rPh>
    <rPh sb="4" eb="7">
      <t>ドヨウビ</t>
    </rPh>
    <phoneticPr fontId="6"/>
  </si>
  <si>
    <t>様式３：休日確保実績報告書（週単位）</t>
    <rPh sb="14" eb="17">
      <t>シュウタンイ</t>
    </rPh>
    <phoneticPr fontId="6"/>
  </si>
  <si>
    <t>※必要に応じて行の追加・削除をすること。</t>
    <rPh sb="1" eb="3">
      <t>ヒツヨウ</t>
    </rPh>
    <rPh sb="4" eb="5">
      <t>オウ</t>
    </rPh>
    <rPh sb="7" eb="8">
      <t>ギョウ</t>
    </rPh>
    <rPh sb="9" eb="11">
      <t>ツイカ</t>
    </rPh>
    <rPh sb="12" eb="14">
      <t>サクジョ</t>
    </rPh>
    <phoneticPr fontId="8"/>
  </si>
  <si>
    <t>↓</t>
    <phoneticPr fontId="6"/>
  </si>
  <si>
    <t>※休日確保状況チェックリストを基に入力</t>
    <rPh sb="1" eb="7">
      <t>キュウジツカクホジョウキョウ</t>
    </rPh>
    <rPh sb="15" eb="16">
      <t>モト</t>
    </rPh>
    <rPh sb="17" eb="19">
      <t>ニュウリョク</t>
    </rPh>
    <phoneticPr fontId="6"/>
  </si>
  <si>
    <t>様式３：休日確保実績報告書（月単位）</t>
    <rPh sb="14" eb="15">
      <t>ツキ</t>
    </rPh>
    <rPh sb="15" eb="17">
      <t>タンイ</t>
    </rPh>
    <phoneticPr fontId="6"/>
  </si>
  <si>
    <t>現場完成日</t>
    <rPh sb="0" eb="2">
      <t>ゲンバ</t>
    </rPh>
    <rPh sb="2" eb="4">
      <t>カンセイ</t>
    </rPh>
    <rPh sb="4" eb="5">
      <t>ビ</t>
    </rPh>
    <phoneticPr fontId="8"/>
  </si>
  <si>
    <t>－</t>
    <phoneticPr fontId="6"/>
  </si>
  <si>
    <t>備考</t>
    <rPh sb="0" eb="2">
      <t>ビコウ</t>
    </rPh>
    <phoneticPr fontId="6"/>
  </si>
  <si>
    <t>全ての対象者の従事期間が７日に満たないため</t>
    <rPh sb="0" eb="1">
      <t>ゼン</t>
    </rPh>
    <rPh sb="3" eb="6">
      <t>タイショウシャ</t>
    </rPh>
    <rPh sb="7" eb="9">
      <t>ジュウジ</t>
    </rPh>
    <rPh sb="9" eb="11">
      <t>キカン</t>
    </rPh>
    <rPh sb="13" eb="14">
      <t>ニチ</t>
    </rPh>
    <rPh sb="15" eb="16">
      <t>ミ</t>
    </rPh>
    <phoneticPr fontId="6"/>
  </si>
  <si>
    <t>市道第○○○○号線維持補修工事</t>
    <phoneticPr fontId="6"/>
  </si>
  <si>
    <t>令和７年１０月１日から令和７年１１月３０日まで</t>
    <phoneticPr fontId="6"/>
  </si>
  <si>
    <t>株式会社○○○○建設</t>
    <phoneticPr fontId="6"/>
  </si>
  <si>
    <t>新座市○○部○○課</t>
    <phoneticPr fontId="6"/>
  </si>
  <si>
    <t>※完成月（初日）</t>
    <rPh sb="1" eb="3">
      <t>カンセイ</t>
    </rPh>
    <rPh sb="3" eb="4">
      <t>ツキ</t>
    </rPh>
    <rPh sb="5" eb="7">
      <t>ショニチ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</si>
</sst>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6" formatCode="yyyy"/>
    <numFmt numFmtId="177" formatCode="m"/>
    <numFmt numFmtId="178" formatCode="General&quot;月&quot;"/>
    <numFmt numFmtId="179" formatCode="General&quot;週目&quot;"/>
    <numFmt numFmtId="180" formatCode="m&quot;月&quot;d&quot;日&quot;;@"/>
    <numFmt numFmtId="181" formatCode="0.0%"/>
  </numFmts>
  <fonts count="16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sz val="9"/>
      <color rgb="FFFF0000"/>
      <name val="BIZ UDゴシック"/>
      <family val="3"/>
      <charset val="128"/>
    </font>
    <font>
      <sz val="11"/>
      <color rgb="FF0070C0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>
      <alignment vertical="center"/>
    </xf>
    <xf numFmtId="38" fontId="2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/>
    <xf numFmtId="6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2" fillId="0" borderId="0"/>
    <xf numFmtId="0" fontId="3" fillId="0" borderId="0">
      <alignment vertical="center"/>
    </xf>
    <xf numFmtId="0" fontId="5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9" fillId="0" borderId="0" xfId="11" applyFont="1" applyAlignment="1">
      <alignment horizontal="left" vertical="center"/>
    </xf>
    <xf numFmtId="0" fontId="9" fillId="0" borderId="0" xfId="11" applyFont="1"/>
    <xf numFmtId="0" fontId="9" fillId="0" borderId="0" xfId="11" applyFont="1" applyAlignment="1">
      <alignment horizontal="center"/>
    </xf>
    <xf numFmtId="0" fontId="9" fillId="0" borderId="0" xfId="11" applyFont="1" applyAlignment="1">
      <alignment horizontal="right"/>
    </xf>
    <xf numFmtId="14" fontId="9" fillId="3" borderId="11" xfId="11" applyNumberFormat="1" applyFont="1" applyFill="1" applyBorder="1" applyAlignment="1">
      <alignment horizontal="center"/>
    </xf>
    <xf numFmtId="14" fontId="9" fillId="0" borderId="0" xfId="11" applyNumberFormat="1" applyFont="1"/>
    <xf numFmtId="178" fontId="9" fillId="0" borderId="2" xfId="11" applyNumberFormat="1" applyFont="1" applyBorder="1" applyAlignment="1">
      <alignment horizontal="right" vertical="center"/>
    </xf>
    <xf numFmtId="179" fontId="9" fillId="0" borderId="3" xfId="11" applyNumberFormat="1" applyFont="1" applyBorder="1" applyAlignment="1">
      <alignment horizontal="left" vertical="center"/>
    </xf>
    <xf numFmtId="180" fontId="9" fillId="0" borderId="2" xfId="11" applyNumberFormat="1" applyFont="1" applyBorder="1" applyAlignment="1">
      <alignment horizontal="center" vertical="center"/>
    </xf>
    <xf numFmtId="0" fontId="9" fillId="0" borderId="8" xfId="11" applyFont="1" applyBorder="1" applyAlignment="1">
      <alignment horizontal="center" vertical="center"/>
    </xf>
    <xf numFmtId="180" fontId="9" fillId="0" borderId="8" xfId="11" applyNumberFormat="1" applyFont="1" applyBorder="1" applyAlignment="1">
      <alignment horizontal="center" vertical="center"/>
    </xf>
    <xf numFmtId="181" fontId="9" fillId="3" borderId="1" xfId="13" applyNumberFormat="1" applyFont="1" applyFill="1" applyBorder="1" applyAlignment="1">
      <alignment horizontal="center" vertical="center"/>
    </xf>
    <xf numFmtId="0" fontId="9" fillId="0" borderId="1" xfId="11" applyFont="1" applyBorder="1" applyAlignment="1">
      <alignment horizontal="center" vertical="center"/>
    </xf>
    <xf numFmtId="181" fontId="9" fillId="0" borderId="1" xfId="15" applyNumberFormat="1" applyFont="1" applyFill="1" applyBorder="1" applyAlignment="1">
      <alignment horizontal="center" vertical="center"/>
    </xf>
    <xf numFmtId="0" fontId="9" fillId="0" borderId="3" xfId="11" applyFont="1" applyBorder="1" applyAlignment="1">
      <alignment horizontal="center" vertical="center"/>
    </xf>
    <xf numFmtId="0" fontId="12" fillId="0" borderId="0" xfId="0" applyFont="1">
      <alignment vertical="center"/>
    </xf>
    <xf numFmtId="0" fontId="13" fillId="4" borderId="0" xfId="11" applyFont="1" applyFill="1" applyAlignment="1">
      <alignment horizontal="center"/>
    </xf>
    <xf numFmtId="0" fontId="12" fillId="0" borderId="0" xfId="11" applyFont="1" applyAlignment="1">
      <alignment horizontal="right" vertical="center"/>
    </xf>
    <xf numFmtId="14" fontId="9" fillId="0" borderId="0" xfId="11" applyNumberFormat="1" applyFont="1" applyAlignment="1">
      <alignment horizontal="center"/>
    </xf>
    <xf numFmtId="176" fontId="9" fillId="0" borderId="2" xfId="11" applyNumberFormat="1" applyFont="1" applyBorder="1" applyAlignment="1">
      <alignment horizontal="right" vertical="center"/>
    </xf>
    <xf numFmtId="179" fontId="9" fillId="0" borderId="8" xfId="11" applyNumberFormat="1" applyFont="1" applyBorder="1" applyAlignment="1">
      <alignment horizontal="center" vertical="center"/>
    </xf>
    <xf numFmtId="177" fontId="9" fillId="0" borderId="8" xfId="11" applyNumberFormat="1" applyFont="1" applyBorder="1" applyAlignment="1">
      <alignment horizontal="right" vertical="center"/>
    </xf>
    <xf numFmtId="0" fontId="9" fillId="0" borderId="1" xfId="11" applyFont="1" applyBorder="1" applyAlignment="1">
      <alignment vertical="center"/>
    </xf>
    <xf numFmtId="0" fontId="9" fillId="0" borderId="0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9" fillId="0" borderId="1" xfId="11" applyFont="1" applyBorder="1" applyAlignment="1">
      <alignment horizontal="left" vertical="center" shrinkToFit="1"/>
    </xf>
    <xf numFmtId="181" fontId="15" fillId="3" borderId="1" xfId="13" applyNumberFormat="1" applyFont="1" applyFill="1" applyBorder="1" applyAlignment="1">
      <alignment horizontal="center" vertical="center"/>
    </xf>
    <xf numFmtId="0" fontId="9" fillId="0" borderId="2" xfId="11" applyFont="1" applyBorder="1" applyAlignment="1">
      <alignment horizontal="center" vertical="center"/>
    </xf>
    <xf numFmtId="0" fontId="9" fillId="0" borderId="8" xfId="11" applyFont="1" applyBorder="1" applyAlignment="1">
      <alignment horizontal="center" vertical="center"/>
    </xf>
    <xf numFmtId="0" fontId="9" fillId="0" borderId="3" xfId="11" applyFont="1" applyBorder="1" applyAlignment="1">
      <alignment horizontal="center" vertical="center"/>
    </xf>
    <xf numFmtId="0" fontId="9" fillId="0" borderId="7" xfId="11" applyFont="1" applyBorder="1" applyAlignment="1">
      <alignment horizontal="center" vertical="center"/>
    </xf>
    <xf numFmtId="0" fontId="10" fillId="2" borderId="4" xfId="11" applyFont="1" applyFill="1" applyBorder="1" applyAlignment="1">
      <alignment horizontal="center" vertical="center"/>
    </xf>
    <xf numFmtId="0" fontId="10" fillId="2" borderId="5" xfId="11" applyFont="1" applyFill="1" applyBorder="1" applyAlignment="1">
      <alignment horizontal="center" vertical="center"/>
    </xf>
    <xf numFmtId="0" fontId="10" fillId="2" borderId="6" xfId="11" applyFont="1" applyFill="1" applyBorder="1" applyAlignment="1">
      <alignment horizontal="center" vertical="center"/>
    </xf>
    <xf numFmtId="0" fontId="10" fillId="2" borderId="9" xfId="11" applyFont="1" applyFill="1" applyBorder="1" applyAlignment="1">
      <alignment horizontal="center" vertical="center"/>
    </xf>
    <xf numFmtId="0" fontId="10" fillId="2" borderId="7" xfId="11" applyFont="1" applyFill="1" applyBorder="1" applyAlignment="1">
      <alignment horizontal="center" vertical="center"/>
    </xf>
    <xf numFmtId="0" fontId="10" fillId="2" borderId="10" xfId="11" applyFont="1" applyFill="1" applyBorder="1" applyAlignment="1">
      <alignment horizontal="center" vertical="center"/>
    </xf>
    <xf numFmtId="0" fontId="15" fillId="3" borderId="7" xfId="11" applyFont="1" applyFill="1" applyBorder="1" applyAlignment="1">
      <alignment horizontal="left" shrinkToFit="1"/>
    </xf>
    <xf numFmtId="0" fontId="14" fillId="4" borderId="0" xfId="11" applyFont="1" applyFill="1" applyAlignment="1">
      <alignment horizontal="center" shrinkToFit="1"/>
    </xf>
    <xf numFmtId="0" fontId="11" fillId="0" borderId="1" xfId="14" applyFont="1" applyBorder="1" applyAlignment="1">
      <alignment horizontal="center" vertical="center" wrapText="1"/>
    </xf>
    <xf numFmtId="0" fontId="10" fillId="2" borderId="12" xfId="11" applyFont="1" applyFill="1" applyBorder="1" applyAlignment="1">
      <alignment horizontal="center" vertical="center"/>
    </xf>
    <xf numFmtId="0" fontId="10" fillId="2" borderId="13" xfId="11" applyFont="1" applyFill="1" applyBorder="1" applyAlignment="1">
      <alignment horizontal="center" vertical="center"/>
    </xf>
    <xf numFmtId="0" fontId="13" fillId="4" borderId="0" xfId="11" applyFont="1" applyFill="1" applyAlignment="1">
      <alignment horizontal="center"/>
    </xf>
    <xf numFmtId="0" fontId="9" fillId="3" borderId="7" xfId="11" applyFont="1" applyFill="1" applyBorder="1" applyAlignment="1">
      <alignment horizontal="center" shrinkToFit="1"/>
    </xf>
  </cellXfs>
  <cellStyles count="16">
    <cellStyle name="パーセント" xfId="13" builtinId="5"/>
    <cellStyle name="パーセント 2" xfId="12" xr:uid="{00000000-0005-0000-0000-000000000000}"/>
    <cellStyle name="パーセント 3" xfId="15" xr:uid="{7FDB9536-E46A-4D3B-9902-ABBCB7682082}"/>
    <cellStyle name="桁区切り 2" xfId="1" xr:uid="{00000000-0005-0000-0000-000001000000}"/>
    <cellStyle name="桁区切り 3" xfId="2" xr:uid="{00000000-0005-0000-0000-000002000000}"/>
    <cellStyle name="桁区切り 4" xfId="3" xr:uid="{00000000-0005-0000-0000-000003000000}"/>
    <cellStyle name="通貨 2" xfId="4" xr:uid="{00000000-0005-0000-0000-000004000000}"/>
    <cellStyle name="通貨 3" xfId="5" xr:uid="{00000000-0005-0000-0000-000005000000}"/>
    <cellStyle name="標準" xfId="0" builtinId="0"/>
    <cellStyle name="標準 2" xfId="6" xr:uid="{00000000-0005-0000-0000-000007000000}"/>
    <cellStyle name="標準 2 2" xfId="7" xr:uid="{00000000-0005-0000-0000-000008000000}"/>
    <cellStyle name="標準 3" xfId="8" xr:uid="{00000000-0005-0000-0000-000009000000}"/>
    <cellStyle name="標準 4" xfId="9" xr:uid="{00000000-0005-0000-0000-00000A000000}"/>
    <cellStyle name="標準 5" xfId="10" xr:uid="{00000000-0005-0000-0000-00000B000000}"/>
    <cellStyle name="標準 6" xfId="11" xr:uid="{00000000-0005-0000-0000-00000C000000}"/>
    <cellStyle name="標準 7" xfId="14" xr:uid="{C513FCAA-EE5A-46E1-84E2-76A788C3D532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</xdr:colOff>
      <xdr:row>4</xdr:row>
      <xdr:rowOff>19050</xdr:rowOff>
    </xdr:from>
    <xdr:ext cx="2409825" cy="75247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EF6C1E-91AB-4C68-A207-AE929F0F9696}"/>
            </a:ext>
          </a:extLst>
        </xdr:cNvPr>
        <xdr:cNvSpPr txBox="1"/>
      </xdr:nvSpPr>
      <xdr:spPr>
        <a:xfrm>
          <a:off x="6819900" y="838200"/>
          <a:ext cx="2409825" cy="75247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600">
              <a:solidFill>
                <a:srgbClr val="FF0000"/>
              </a:solidFill>
            </a:rPr>
            <a:t>完全週休２日が未達成</a:t>
          </a:r>
          <a:endParaRPr kumimoji="1" lang="en-US" altLang="ja-JP" sz="1600">
            <a:solidFill>
              <a:srgbClr val="FF0000"/>
            </a:solidFill>
          </a:endParaRPr>
        </a:p>
        <a:p>
          <a:r>
            <a:rPr kumimoji="1" lang="ja-JP" altLang="en-US" sz="1600">
              <a:solidFill>
                <a:srgbClr val="FF0000"/>
              </a:solidFill>
            </a:rPr>
            <a:t>の場合に提出すること。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77823-05D3-406A-97E4-87C0416F85FC}">
  <sheetPr>
    <pageSetUpPr fitToPage="1"/>
  </sheetPr>
  <dimension ref="A1:P25"/>
  <sheetViews>
    <sheetView tabSelected="1" view="pageBreakPreview" zoomScale="85" zoomScaleNormal="100" zoomScaleSheetLayoutView="85" workbookViewId="0">
      <pane ySplit="11" topLeftCell="A12" activePane="bottomLeft" state="frozen"/>
      <selection pane="bottomLeft" activeCell="A13" sqref="A13"/>
    </sheetView>
  </sheetViews>
  <sheetFormatPr defaultColWidth="10" defaultRowHeight="13.5" x14ac:dyDescent="0.15"/>
  <cols>
    <col min="1" max="1" width="6.625" style="2" customWidth="1"/>
    <col min="2" max="2" width="7.75" style="2" customWidth="1"/>
    <col min="3" max="3" width="13.375" style="3" customWidth="1"/>
    <col min="4" max="4" width="5.5" style="2" customWidth="1"/>
    <col min="5" max="5" width="13.375" style="3" customWidth="1"/>
    <col min="6" max="7" width="8.625" style="3" customWidth="1"/>
    <col min="8" max="8" width="25.5" style="2" customWidth="1"/>
    <col min="9" max="10" width="9.75" style="2" customWidth="1"/>
    <col min="11" max="11" width="10.5" style="2" customWidth="1"/>
    <col min="12" max="12" width="16" style="2" customWidth="1"/>
    <col min="13" max="13" width="14.875" style="2" customWidth="1"/>
    <col min="14" max="14" width="12.75" style="2" customWidth="1"/>
    <col min="15" max="115" width="9.75" style="2" customWidth="1"/>
    <col min="116" max="16384" width="10" style="2"/>
  </cols>
  <sheetData>
    <row r="1" spans="1:16" ht="16.149999999999999" customHeight="1" thickBot="1" x14ac:dyDescent="0.2">
      <c r="A1" s="1" t="s">
        <v>18</v>
      </c>
      <c r="F1" s="2"/>
      <c r="K1" s="4" t="s">
        <v>16</v>
      </c>
      <c r="L1" s="5">
        <v>45933</v>
      </c>
      <c r="N1" s="2" t="s">
        <v>25</v>
      </c>
      <c r="O1" s="25"/>
      <c r="P1" s="25"/>
    </row>
    <row r="2" spans="1:16" ht="16.149999999999999" customHeight="1" x14ac:dyDescent="0.15">
      <c r="A2" s="1"/>
      <c r="F2" s="4"/>
      <c r="K2" s="4" t="s">
        <v>17</v>
      </c>
      <c r="L2" s="6">
        <f>L1-WEEKDAY(L1,17)</f>
        <v>45927</v>
      </c>
      <c r="N2" s="26" t="s">
        <v>26</v>
      </c>
      <c r="O2" s="24"/>
      <c r="P2" s="24"/>
    </row>
    <row r="3" spans="1:16" ht="16.5" customHeight="1" x14ac:dyDescent="0.15">
      <c r="A3" s="32" t="s">
        <v>2</v>
      </c>
      <c r="B3" s="32"/>
      <c r="C3" s="39" t="s">
        <v>27</v>
      </c>
      <c r="D3" s="39"/>
      <c r="E3" s="39"/>
      <c r="F3" s="39"/>
      <c r="G3" s="39"/>
      <c r="H3" s="39"/>
      <c r="N3" s="24"/>
      <c r="O3" s="24"/>
      <c r="P3" s="24"/>
    </row>
    <row r="4" spans="1:16" ht="16.5" customHeight="1" x14ac:dyDescent="0.15">
      <c r="A4" s="30" t="s">
        <v>3</v>
      </c>
      <c r="B4" s="30"/>
      <c r="C4" s="39" t="s">
        <v>28</v>
      </c>
      <c r="D4" s="39"/>
      <c r="E4" s="39"/>
      <c r="F4" s="39"/>
      <c r="G4" s="39"/>
      <c r="H4" s="39"/>
      <c r="N4" s="24"/>
      <c r="O4" s="24"/>
      <c r="P4" s="24"/>
    </row>
    <row r="5" spans="1:16" ht="16.5" customHeight="1" x14ac:dyDescent="0.15">
      <c r="A5" s="30" t="s">
        <v>4</v>
      </c>
      <c r="B5" s="30"/>
      <c r="C5" s="39" t="s">
        <v>29</v>
      </c>
      <c r="D5" s="39"/>
      <c r="E5" s="39"/>
      <c r="F5" s="39"/>
      <c r="G5" s="39"/>
      <c r="H5" s="39"/>
      <c r="N5" s="24"/>
      <c r="O5" s="24"/>
      <c r="P5" s="24"/>
    </row>
    <row r="6" spans="1:16" ht="16.5" customHeight="1" x14ac:dyDescent="0.15">
      <c r="A6" s="30" t="s">
        <v>5</v>
      </c>
      <c r="B6" s="30"/>
      <c r="C6" s="39" t="s">
        <v>30</v>
      </c>
      <c r="D6" s="39"/>
      <c r="E6" s="39"/>
      <c r="F6" s="39"/>
      <c r="G6" s="39"/>
      <c r="H6" s="39"/>
    </row>
    <row r="7" spans="1:16" ht="5.25" customHeight="1" x14ac:dyDescent="0.15">
      <c r="A7" s="1"/>
    </row>
    <row r="8" spans="1:16" ht="12.75" customHeight="1" x14ac:dyDescent="0.15">
      <c r="A8" s="1"/>
      <c r="E8" s="40" t="s">
        <v>21</v>
      </c>
      <c r="F8" s="40"/>
      <c r="G8" s="40"/>
    </row>
    <row r="9" spans="1:16" ht="12.75" customHeight="1" x14ac:dyDescent="0.15">
      <c r="A9" s="1"/>
      <c r="F9" s="17" t="s">
        <v>20</v>
      </c>
    </row>
    <row r="10" spans="1:16" ht="16.5" customHeight="1" x14ac:dyDescent="0.15">
      <c r="A10" s="33" t="s">
        <v>1</v>
      </c>
      <c r="B10" s="34"/>
      <c r="C10" s="34"/>
      <c r="D10" s="34"/>
      <c r="E10" s="35"/>
      <c r="F10" s="41" t="s">
        <v>15</v>
      </c>
      <c r="G10" s="41" t="s">
        <v>6</v>
      </c>
      <c r="H10" s="42" t="s">
        <v>7</v>
      </c>
    </row>
    <row r="11" spans="1:16" ht="16.5" customHeight="1" x14ac:dyDescent="0.15">
      <c r="A11" s="36"/>
      <c r="B11" s="37"/>
      <c r="C11" s="37"/>
      <c r="D11" s="37"/>
      <c r="E11" s="38"/>
      <c r="F11" s="41"/>
      <c r="G11" s="41"/>
      <c r="H11" s="43"/>
    </row>
    <row r="12" spans="1:16" ht="17.100000000000001" customHeight="1" x14ac:dyDescent="0.15">
      <c r="A12" s="7">
        <f>MONTH(C12)</f>
        <v>9</v>
      </c>
      <c r="B12" s="8">
        <f>WEEKNUM(C12,2)-WEEKNUM(DATE(YEAR(C12),MONTH(C12),1),2)+1</f>
        <v>4</v>
      </c>
      <c r="C12" s="9">
        <f>L2</f>
        <v>45927</v>
      </c>
      <c r="D12" s="10" t="s">
        <v>0</v>
      </c>
      <c r="E12" s="11">
        <f>C12+6</f>
        <v>45933</v>
      </c>
      <c r="F12" s="28" t="s">
        <v>24</v>
      </c>
      <c r="G12" s="13" t="str">
        <f>IF(F12="","－",IF(F12&gt;0.285,"○","×"))</f>
        <v>○</v>
      </c>
      <c r="H12" s="27" t="s">
        <v>26</v>
      </c>
    </row>
    <row r="13" spans="1:16" ht="17.100000000000001" customHeight="1" x14ac:dyDescent="0.15">
      <c r="A13" s="7">
        <f t="shared" ref="A13:A16" si="0">MONTH(C13)</f>
        <v>10</v>
      </c>
      <c r="B13" s="8">
        <f t="shared" ref="B13:B16" si="1">WEEKNUM(C13,2)-WEEKNUM(DATE(YEAR(C13),MONTH(C13),1),2)+1</f>
        <v>1</v>
      </c>
      <c r="C13" s="9">
        <f>C12+7</f>
        <v>45934</v>
      </c>
      <c r="D13" s="10" t="s">
        <v>0</v>
      </c>
      <c r="E13" s="11">
        <f>C13+6</f>
        <v>45940</v>
      </c>
      <c r="F13" s="28">
        <v>0.28599999999999998</v>
      </c>
      <c r="G13" s="13" t="str">
        <f t="shared" ref="G13:G16" si="2">IF(F13="","－",IF(F13&gt;0.285,"○","×"))</f>
        <v>○</v>
      </c>
      <c r="H13" s="27"/>
    </row>
    <row r="14" spans="1:16" ht="17.100000000000001" customHeight="1" x14ac:dyDescent="0.15">
      <c r="A14" s="7">
        <f t="shared" si="0"/>
        <v>10</v>
      </c>
      <c r="B14" s="8">
        <f t="shared" si="1"/>
        <v>2</v>
      </c>
      <c r="C14" s="9">
        <f>C13+7</f>
        <v>45941</v>
      </c>
      <c r="D14" s="10" t="s">
        <v>0</v>
      </c>
      <c r="E14" s="11">
        <f>C14+6</f>
        <v>45947</v>
      </c>
      <c r="F14" s="28">
        <v>0.28599999999999998</v>
      </c>
      <c r="G14" s="13" t="str">
        <f t="shared" si="2"/>
        <v>○</v>
      </c>
      <c r="H14" s="27"/>
    </row>
    <row r="15" spans="1:16" ht="17.100000000000001" customHeight="1" x14ac:dyDescent="0.15">
      <c r="A15" s="7">
        <f t="shared" si="0"/>
        <v>10</v>
      </c>
      <c r="B15" s="8">
        <f t="shared" si="1"/>
        <v>3</v>
      </c>
      <c r="C15" s="9">
        <f t="shared" ref="C15:C16" si="3">C14+7</f>
        <v>45948</v>
      </c>
      <c r="D15" s="10" t="s">
        <v>0</v>
      </c>
      <c r="E15" s="11">
        <f t="shared" ref="E15:E16" si="4">C15+6</f>
        <v>45954</v>
      </c>
      <c r="F15" s="28">
        <v>0.28599999999999998</v>
      </c>
      <c r="G15" s="13" t="str">
        <f t="shared" si="2"/>
        <v>○</v>
      </c>
      <c r="H15" s="27"/>
    </row>
    <row r="16" spans="1:16" ht="17.100000000000001" customHeight="1" x14ac:dyDescent="0.15">
      <c r="A16" s="7">
        <f t="shared" si="0"/>
        <v>10</v>
      </c>
      <c r="B16" s="8">
        <f t="shared" si="1"/>
        <v>4</v>
      </c>
      <c r="C16" s="9">
        <f t="shared" si="3"/>
        <v>45955</v>
      </c>
      <c r="D16" s="10" t="s">
        <v>0</v>
      </c>
      <c r="E16" s="11">
        <f t="shared" si="4"/>
        <v>45961</v>
      </c>
      <c r="F16" s="28">
        <v>0.28599999999999998</v>
      </c>
      <c r="G16" s="13" t="str">
        <f t="shared" si="2"/>
        <v>○</v>
      </c>
      <c r="H16" s="27"/>
    </row>
    <row r="17" spans="1:12" ht="17.100000000000001" customHeight="1" x14ac:dyDescent="0.15">
      <c r="A17" s="7"/>
      <c r="B17" s="8"/>
      <c r="C17" s="9"/>
      <c r="D17" s="10"/>
      <c r="E17" s="11"/>
      <c r="F17" s="12"/>
      <c r="G17" s="13"/>
      <c r="H17" s="27"/>
    </row>
    <row r="18" spans="1:12" ht="16.899999999999999" customHeight="1" x14ac:dyDescent="0.15">
      <c r="A18" s="29" t="s">
        <v>8</v>
      </c>
      <c r="B18" s="30"/>
      <c r="C18" s="30"/>
      <c r="D18" s="30"/>
      <c r="E18" s="31"/>
      <c r="F18" s="14">
        <f>IFERROR(AVERAGE(F12:F17),0)</f>
        <v>0.28599999999999998</v>
      </c>
      <c r="G18" s="15" t="str">
        <f>IF(L18&gt;0,"×","○")</f>
        <v>○</v>
      </c>
      <c r="H18" s="13" t="str">
        <f>IF(G18="○","完全週休２日達成",IF(F18&gt;28.5%,"通期の週休２日達成","週休２日未達成"))</f>
        <v>完全週休２日達成</v>
      </c>
      <c r="K18" s="4" t="s">
        <v>9</v>
      </c>
      <c r="L18" s="2">
        <f>COUNTIF(G12:G17,"×")</f>
        <v>0</v>
      </c>
    </row>
    <row r="19" spans="1:12" ht="16.899999999999999" customHeight="1" x14ac:dyDescent="0.15">
      <c r="A19" s="16" t="s">
        <v>19</v>
      </c>
      <c r="H19" s="18" t="str">
        <f>IF(H18="通期の週休２日達成","（月単位シートへ）",IF(H18="週休２日未達成","（月単位シートへ）",""))</f>
        <v/>
      </c>
    </row>
    <row r="20" spans="1:12" ht="16.899999999999999" customHeight="1" x14ac:dyDescent="0.15"/>
    <row r="21" spans="1:12" ht="16.899999999999999" customHeight="1" x14ac:dyDescent="0.15"/>
    <row r="22" spans="1:12" ht="16.899999999999999" customHeight="1" x14ac:dyDescent="0.15"/>
    <row r="23" spans="1:12" ht="16.899999999999999" customHeight="1" x14ac:dyDescent="0.15"/>
    <row r="24" spans="1:12" ht="16.899999999999999" customHeight="1" x14ac:dyDescent="0.15"/>
    <row r="25" spans="1:12" ht="16.899999999999999" customHeight="1" x14ac:dyDescent="0.15"/>
  </sheetData>
  <sheetProtection algorithmName="SHA-512" hashValue="xD1RzbZC/ZnA7sN5FeLafCecVI8jWblQKSi8J4fUeTerErXZVnD7V8k5nahDfTAersqgGNQKrUJiItsmzNkKHA==" saltValue="04DEuQVvtOGWjE0VKA7VnA==" spinCount="100000" sheet="1" objects="1" scenarios="1"/>
  <mergeCells count="14">
    <mergeCell ref="A18:E18"/>
    <mergeCell ref="A3:B3"/>
    <mergeCell ref="A4:B4"/>
    <mergeCell ref="A5:B5"/>
    <mergeCell ref="A6:B6"/>
    <mergeCell ref="A10:E11"/>
    <mergeCell ref="C3:H3"/>
    <mergeCell ref="C4:H4"/>
    <mergeCell ref="C5:H5"/>
    <mergeCell ref="C6:H6"/>
    <mergeCell ref="E8:G8"/>
    <mergeCell ref="F10:F11"/>
    <mergeCell ref="G10:G11"/>
    <mergeCell ref="H10:H11"/>
  </mergeCells>
  <phoneticPr fontId="6"/>
  <dataValidations count="1">
    <dataValidation type="list" allowBlank="1" showInputMessage="1" showErrorMessage="1" sqref="H12:H17" xr:uid="{D52ECF24-3936-4885-B31F-522E562A6586}">
      <formula1>$N$2:$N$3</formula1>
    </dataValidation>
  </dataValidations>
  <pageMargins left="0.70866141732283472" right="0.70866141732283472" top="0.74803149606299213" bottom="0.74803149606299213" header="0.31496062992125984" footer="0.31496062992125984"/>
  <pageSetup paperSize="9" scale="9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201D1-C7D4-44B0-AE6D-9241F3F4659D}">
  <dimension ref="A1:K55"/>
  <sheetViews>
    <sheetView view="pageBreakPreview" topLeftCell="B1" zoomScale="70" zoomScaleNormal="100" zoomScaleSheetLayoutView="70" workbookViewId="0">
      <pane ySplit="11" topLeftCell="A12" activePane="bottomLeft" state="frozen"/>
      <selection pane="bottomLeft" activeCell="J4" sqref="J4"/>
    </sheetView>
  </sheetViews>
  <sheetFormatPr defaultColWidth="10" defaultRowHeight="13.5" x14ac:dyDescent="0.15"/>
  <cols>
    <col min="1" max="1" width="8.875" style="2" customWidth="1"/>
    <col min="2" max="2" width="5.5" style="2" customWidth="1"/>
    <col min="3" max="3" width="8.875" style="3" customWidth="1"/>
    <col min="4" max="4" width="5.5" style="2" customWidth="1"/>
    <col min="5" max="6" width="11.125" style="3" customWidth="1"/>
    <col min="7" max="7" width="37.75" style="3" customWidth="1"/>
    <col min="8" max="9" width="9.75" style="2" customWidth="1"/>
    <col min="10" max="10" width="10.5" style="2" customWidth="1"/>
    <col min="11" max="11" width="16" style="2" customWidth="1"/>
    <col min="12" max="12" width="14.875" style="2" customWidth="1"/>
    <col min="13" max="13" width="12.75" style="2" customWidth="1"/>
    <col min="14" max="114" width="9.75" style="2" customWidth="1"/>
    <col min="115" max="16384" width="10" style="2"/>
  </cols>
  <sheetData>
    <row r="1" spans="1:11" ht="16.149999999999999" customHeight="1" thickBot="1" x14ac:dyDescent="0.2">
      <c r="A1" s="1" t="s">
        <v>22</v>
      </c>
      <c r="E1" s="2"/>
      <c r="F1" s="4"/>
      <c r="G1" s="4"/>
      <c r="J1" s="4" t="s">
        <v>16</v>
      </c>
      <c r="K1" s="5">
        <v>45931</v>
      </c>
    </row>
    <row r="2" spans="1:11" ht="16.149999999999999" customHeight="1" thickBot="1" x14ac:dyDescent="0.2">
      <c r="A2" s="1"/>
      <c r="E2" s="4"/>
      <c r="J2" s="4" t="s">
        <v>23</v>
      </c>
      <c r="K2" s="5">
        <v>46295</v>
      </c>
    </row>
    <row r="3" spans="1:11" ht="16.5" customHeight="1" x14ac:dyDescent="0.15">
      <c r="A3" s="32" t="s">
        <v>2</v>
      </c>
      <c r="B3" s="32"/>
      <c r="C3" s="45"/>
      <c r="D3" s="45"/>
      <c r="E3" s="45"/>
      <c r="F3" s="45"/>
      <c r="G3" s="45"/>
      <c r="J3" s="4" t="s">
        <v>31</v>
      </c>
      <c r="K3" s="19">
        <f>K2-DAY(K2)+1</f>
        <v>46266</v>
      </c>
    </row>
    <row r="4" spans="1:11" ht="16.5" customHeight="1" x14ac:dyDescent="0.15">
      <c r="A4" s="30" t="s">
        <v>3</v>
      </c>
      <c r="B4" s="30"/>
      <c r="C4" s="45"/>
      <c r="D4" s="45"/>
      <c r="E4" s="45"/>
      <c r="F4" s="45"/>
      <c r="G4" s="45"/>
    </row>
    <row r="5" spans="1:11" ht="16.5" customHeight="1" x14ac:dyDescent="0.15">
      <c r="A5" s="30" t="s">
        <v>4</v>
      </c>
      <c r="B5" s="30"/>
      <c r="C5" s="45"/>
      <c r="D5" s="45"/>
      <c r="E5" s="45"/>
      <c r="F5" s="45"/>
      <c r="G5" s="45"/>
    </row>
    <row r="6" spans="1:11" ht="16.5" customHeight="1" x14ac:dyDescent="0.15">
      <c r="A6" s="30" t="s">
        <v>5</v>
      </c>
      <c r="B6" s="30"/>
      <c r="C6" s="45"/>
      <c r="D6" s="45"/>
      <c r="E6" s="45"/>
      <c r="F6" s="45"/>
      <c r="G6" s="45"/>
    </row>
    <row r="7" spans="1:11" ht="3.75" customHeight="1" x14ac:dyDescent="0.15">
      <c r="A7" s="1"/>
    </row>
    <row r="8" spans="1:11" ht="13.5" customHeight="1" x14ac:dyDescent="0.15">
      <c r="A8" s="1"/>
      <c r="C8" s="44" t="s">
        <v>21</v>
      </c>
      <c r="D8" s="44"/>
      <c r="E8" s="44"/>
      <c r="F8" s="44"/>
    </row>
    <row r="9" spans="1:11" ht="13.5" customHeight="1" x14ac:dyDescent="0.15">
      <c r="A9" s="1"/>
      <c r="D9" s="3"/>
      <c r="E9" s="17" t="s">
        <v>20</v>
      </c>
    </row>
    <row r="10" spans="1:11" ht="16.5" customHeight="1" x14ac:dyDescent="0.15">
      <c r="A10" s="33" t="s">
        <v>10</v>
      </c>
      <c r="B10" s="34"/>
      <c r="C10" s="34"/>
      <c r="D10" s="34"/>
      <c r="E10" s="41" t="s">
        <v>15</v>
      </c>
      <c r="F10" s="41" t="s">
        <v>11</v>
      </c>
      <c r="G10" s="42" t="s">
        <v>7</v>
      </c>
    </row>
    <row r="11" spans="1:11" ht="16.5" customHeight="1" x14ac:dyDescent="0.15">
      <c r="A11" s="36"/>
      <c r="B11" s="37"/>
      <c r="C11" s="37"/>
      <c r="D11" s="37"/>
      <c r="E11" s="41"/>
      <c r="F11" s="41"/>
      <c r="G11" s="43"/>
    </row>
    <row r="12" spans="1:11" ht="17.100000000000001" customHeight="1" x14ac:dyDescent="0.15">
      <c r="A12" s="20">
        <f>K1</f>
        <v>45931</v>
      </c>
      <c r="B12" s="21" t="s">
        <v>12</v>
      </c>
      <c r="C12" s="22">
        <f>K1</f>
        <v>45931</v>
      </c>
      <c r="D12" s="10" t="s">
        <v>13</v>
      </c>
      <c r="E12" s="12"/>
      <c r="F12" s="13" t="str">
        <f>IF(A12="","",IF(E12="","－",IF(E12&gt;0.285,"○","×")))</f>
        <v>－</v>
      </c>
      <c r="G12" s="13"/>
    </row>
    <row r="13" spans="1:11" ht="17.100000000000001" customHeight="1" x14ac:dyDescent="0.15">
      <c r="A13" s="20">
        <f>IF(A12&gt;=K$3,"",EDATE(A12,1))</f>
        <v>45962</v>
      </c>
      <c r="B13" s="21" t="s">
        <v>12</v>
      </c>
      <c r="C13" s="22">
        <f>IF(C12&gt;=K$3,"",EDATE(A12,1))</f>
        <v>45962</v>
      </c>
      <c r="D13" s="10" t="s">
        <v>13</v>
      </c>
      <c r="E13" s="12"/>
      <c r="F13" s="13" t="str">
        <f t="shared" ref="F13:F47" si="0">IF(A13="","",IF(E13="","－",IF(E13&gt;0.285,"○","×")))</f>
        <v>－</v>
      </c>
      <c r="G13" s="13"/>
    </row>
    <row r="14" spans="1:11" ht="17.100000000000001" customHeight="1" x14ac:dyDescent="0.15">
      <c r="A14" s="20">
        <f t="shared" ref="A14:A43" si="1">IF(A13&gt;=K$3,"",EDATE(A13,1))</f>
        <v>45992</v>
      </c>
      <c r="B14" s="21" t="s">
        <v>12</v>
      </c>
      <c r="C14" s="22">
        <f t="shared" ref="C14:C43" si="2">IF(C13&gt;=K$3,"",EDATE(A13,1))</f>
        <v>45992</v>
      </c>
      <c r="D14" s="10" t="s">
        <v>13</v>
      </c>
      <c r="E14" s="12"/>
      <c r="F14" s="13" t="str">
        <f t="shared" si="0"/>
        <v>－</v>
      </c>
      <c r="G14" s="13"/>
    </row>
    <row r="15" spans="1:11" ht="17.100000000000001" customHeight="1" x14ac:dyDescent="0.15">
      <c r="A15" s="20">
        <f t="shared" si="1"/>
        <v>46023</v>
      </c>
      <c r="B15" s="21" t="s">
        <v>12</v>
      </c>
      <c r="C15" s="22">
        <f t="shared" si="2"/>
        <v>46023</v>
      </c>
      <c r="D15" s="10" t="s">
        <v>13</v>
      </c>
      <c r="E15" s="12"/>
      <c r="F15" s="13" t="str">
        <f t="shared" si="0"/>
        <v>－</v>
      </c>
      <c r="G15" s="13"/>
    </row>
    <row r="16" spans="1:11" ht="17.100000000000001" customHeight="1" x14ac:dyDescent="0.15">
      <c r="A16" s="20">
        <f t="shared" si="1"/>
        <v>46054</v>
      </c>
      <c r="B16" s="21" t="s">
        <v>12</v>
      </c>
      <c r="C16" s="22">
        <f t="shared" si="2"/>
        <v>46054</v>
      </c>
      <c r="D16" s="10" t="s">
        <v>13</v>
      </c>
      <c r="E16" s="12"/>
      <c r="F16" s="13" t="str">
        <f t="shared" si="0"/>
        <v>－</v>
      </c>
      <c r="G16" s="13"/>
    </row>
    <row r="17" spans="1:7" ht="17.100000000000001" customHeight="1" x14ac:dyDescent="0.15">
      <c r="A17" s="20">
        <f t="shared" si="1"/>
        <v>46082</v>
      </c>
      <c r="B17" s="21" t="s">
        <v>12</v>
      </c>
      <c r="C17" s="22">
        <f t="shared" si="2"/>
        <v>46082</v>
      </c>
      <c r="D17" s="10" t="s">
        <v>13</v>
      </c>
      <c r="E17" s="12"/>
      <c r="F17" s="13" t="str">
        <f t="shared" si="0"/>
        <v>－</v>
      </c>
      <c r="G17" s="13"/>
    </row>
    <row r="18" spans="1:7" ht="17.100000000000001" customHeight="1" x14ac:dyDescent="0.15">
      <c r="A18" s="20">
        <f t="shared" si="1"/>
        <v>46113</v>
      </c>
      <c r="B18" s="21" t="s">
        <v>12</v>
      </c>
      <c r="C18" s="22">
        <f t="shared" si="2"/>
        <v>46113</v>
      </c>
      <c r="D18" s="10" t="s">
        <v>13</v>
      </c>
      <c r="E18" s="12"/>
      <c r="F18" s="13" t="str">
        <f t="shared" si="0"/>
        <v>－</v>
      </c>
      <c r="G18" s="13"/>
    </row>
    <row r="19" spans="1:7" ht="17.100000000000001" customHeight="1" x14ac:dyDescent="0.15">
      <c r="A19" s="20">
        <f t="shared" si="1"/>
        <v>46143</v>
      </c>
      <c r="B19" s="21" t="s">
        <v>12</v>
      </c>
      <c r="C19" s="22">
        <f t="shared" si="2"/>
        <v>46143</v>
      </c>
      <c r="D19" s="10" t="s">
        <v>13</v>
      </c>
      <c r="E19" s="12"/>
      <c r="F19" s="13" t="str">
        <f t="shared" si="0"/>
        <v>－</v>
      </c>
      <c r="G19" s="13"/>
    </row>
    <row r="20" spans="1:7" ht="17.100000000000001" customHeight="1" x14ac:dyDescent="0.15">
      <c r="A20" s="20">
        <f t="shared" si="1"/>
        <v>46174</v>
      </c>
      <c r="B20" s="21" t="s">
        <v>12</v>
      </c>
      <c r="C20" s="22">
        <f t="shared" si="2"/>
        <v>46174</v>
      </c>
      <c r="D20" s="10" t="s">
        <v>13</v>
      </c>
      <c r="E20" s="12"/>
      <c r="F20" s="13" t="str">
        <f t="shared" si="0"/>
        <v>－</v>
      </c>
      <c r="G20" s="13"/>
    </row>
    <row r="21" spans="1:7" ht="17.100000000000001" customHeight="1" x14ac:dyDescent="0.15">
      <c r="A21" s="20">
        <f t="shared" si="1"/>
        <v>46204</v>
      </c>
      <c r="B21" s="21" t="s">
        <v>12</v>
      </c>
      <c r="C21" s="22">
        <f t="shared" si="2"/>
        <v>46204</v>
      </c>
      <c r="D21" s="10" t="s">
        <v>13</v>
      </c>
      <c r="E21" s="12"/>
      <c r="F21" s="13" t="str">
        <f t="shared" si="0"/>
        <v>－</v>
      </c>
      <c r="G21" s="13"/>
    </row>
    <row r="22" spans="1:7" ht="17.100000000000001" customHeight="1" x14ac:dyDescent="0.15">
      <c r="A22" s="20">
        <f t="shared" si="1"/>
        <v>46235</v>
      </c>
      <c r="B22" s="21" t="s">
        <v>12</v>
      </c>
      <c r="C22" s="22">
        <f t="shared" si="2"/>
        <v>46235</v>
      </c>
      <c r="D22" s="10" t="s">
        <v>13</v>
      </c>
      <c r="E22" s="12"/>
      <c r="F22" s="13" t="str">
        <f t="shared" si="0"/>
        <v>－</v>
      </c>
      <c r="G22" s="13"/>
    </row>
    <row r="23" spans="1:7" ht="17.100000000000001" customHeight="1" x14ac:dyDescent="0.15">
      <c r="A23" s="20">
        <f t="shared" si="1"/>
        <v>46266</v>
      </c>
      <c r="B23" s="21" t="s">
        <v>12</v>
      </c>
      <c r="C23" s="22">
        <f t="shared" si="2"/>
        <v>46266</v>
      </c>
      <c r="D23" s="10" t="s">
        <v>13</v>
      </c>
      <c r="E23" s="12"/>
      <c r="F23" s="13" t="str">
        <f t="shared" si="0"/>
        <v>－</v>
      </c>
      <c r="G23" s="13"/>
    </row>
    <row r="24" spans="1:7" ht="17.100000000000001" customHeight="1" x14ac:dyDescent="0.15">
      <c r="A24" s="20" t="str">
        <f t="shared" si="1"/>
        <v/>
      </c>
      <c r="B24" s="21" t="s">
        <v>12</v>
      </c>
      <c r="C24" s="22" t="str">
        <f t="shared" si="2"/>
        <v/>
      </c>
      <c r="D24" s="10" t="s">
        <v>13</v>
      </c>
      <c r="E24" s="12"/>
      <c r="F24" s="13" t="str">
        <f t="shared" si="0"/>
        <v/>
      </c>
      <c r="G24" s="13"/>
    </row>
    <row r="25" spans="1:7" ht="17.100000000000001" customHeight="1" x14ac:dyDescent="0.15">
      <c r="A25" s="20" t="str">
        <f t="shared" si="1"/>
        <v/>
      </c>
      <c r="B25" s="21" t="s">
        <v>12</v>
      </c>
      <c r="C25" s="22" t="str">
        <f t="shared" si="2"/>
        <v/>
      </c>
      <c r="D25" s="10" t="s">
        <v>13</v>
      </c>
      <c r="E25" s="12"/>
      <c r="F25" s="13" t="str">
        <f t="shared" si="0"/>
        <v/>
      </c>
      <c r="G25" s="13"/>
    </row>
    <row r="26" spans="1:7" ht="17.100000000000001" customHeight="1" x14ac:dyDescent="0.15">
      <c r="A26" s="20" t="str">
        <f t="shared" si="1"/>
        <v/>
      </c>
      <c r="B26" s="21" t="s">
        <v>12</v>
      </c>
      <c r="C26" s="22" t="str">
        <f t="shared" si="2"/>
        <v/>
      </c>
      <c r="D26" s="10" t="s">
        <v>13</v>
      </c>
      <c r="E26" s="12"/>
      <c r="F26" s="13" t="str">
        <f t="shared" si="0"/>
        <v/>
      </c>
      <c r="G26" s="13"/>
    </row>
    <row r="27" spans="1:7" ht="17.100000000000001" customHeight="1" x14ac:dyDescent="0.15">
      <c r="A27" s="20" t="str">
        <f t="shared" si="1"/>
        <v/>
      </c>
      <c r="B27" s="21" t="s">
        <v>12</v>
      </c>
      <c r="C27" s="22" t="str">
        <f t="shared" si="2"/>
        <v/>
      </c>
      <c r="D27" s="10" t="s">
        <v>13</v>
      </c>
      <c r="E27" s="12"/>
      <c r="F27" s="13" t="str">
        <f t="shared" si="0"/>
        <v/>
      </c>
      <c r="G27" s="13"/>
    </row>
    <row r="28" spans="1:7" ht="17.100000000000001" customHeight="1" x14ac:dyDescent="0.15">
      <c r="A28" s="20" t="str">
        <f t="shared" si="1"/>
        <v/>
      </c>
      <c r="B28" s="21" t="s">
        <v>12</v>
      </c>
      <c r="C28" s="22" t="str">
        <f t="shared" si="2"/>
        <v/>
      </c>
      <c r="D28" s="10" t="s">
        <v>13</v>
      </c>
      <c r="E28" s="12"/>
      <c r="F28" s="13" t="str">
        <f t="shared" si="0"/>
        <v/>
      </c>
      <c r="G28" s="13"/>
    </row>
    <row r="29" spans="1:7" ht="17.100000000000001" customHeight="1" x14ac:dyDescent="0.15">
      <c r="A29" s="20" t="str">
        <f t="shared" si="1"/>
        <v/>
      </c>
      <c r="B29" s="21" t="s">
        <v>12</v>
      </c>
      <c r="C29" s="22" t="str">
        <f t="shared" si="2"/>
        <v/>
      </c>
      <c r="D29" s="10" t="s">
        <v>13</v>
      </c>
      <c r="E29" s="12"/>
      <c r="F29" s="13" t="str">
        <f t="shared" si="0"/>
        <v/>
      </c>
      <c r="G29" s="13"/>
    </row>
    <row r="30" spans="1:7" ht="16.899999999999999" customHeight="1" x14ac:dyDescent="0.15">
      <c r="A30" s="20" t="str">
        <f t="shared" si="1"/>
        <v/>
      </c>
      <c r="B30" s="21" t="s">
        <v>12</v>
      </c>
      <c r="C30" s="22" t="str">
        <f t="shared" si="2"/>
        <v/>
      </c>
      <c r="D30" s="10" t="s">
        <v>13</v>
      </c>
      <c r="E30" s="12"/>
      <c r="F30" s="13" t="str">
        <f t="shared" si="0"/>
        <v/>
      </c>
      <c r="G30" s="13"/>
    </row>
    <row r="31" spans="1:7" ht="16.149999999999999" customHeight="1" x14ac:dyDescent="0.15">
      <c r="A31" s="20" t="str">
        <f t="shared" si="1"/>
        <v/>
      </c>
      <c r="B31" s="21" t="s">
        <v>12</v>
      </c>
      <c r="C31" s="22" t="str">
        <f t="shared" si="2"/>
        <v/>
      </c>
      <c r="D31" s="10" t="s">
        <v>13</v>
      </c>
      <c r="E31" s="12"/>
      <c r="F31" s="13" t="str">
        <f t="shared" si="0"/>
        <v/>
      </c>
      <c r="G31" s="13"/>
    </row>
    <row r="32" spans="1:7" ht="16.149999999999999" customHeight="1" x14ac:dyDescent="0.15">
      <c r="A32" s="20" t="str">
        <f t="shared" si="1"/>
        <v/>
      </c>
      <c r="B32" s="21" t="s">
        <v>12</v>
      </c>
      <c r="C32" s="22" t="str">
        <f t="shared" si="2"/>
        <v/>
      </c>
      <c r="D32" s="10" t="s">
        <v>13</v>
      </c>
      <c r="E32" s="12"/>
      <c r="F32" s="13" t="str">
        <f t="shared" si="0"/>
        <v/>
      </c>
      <c r="G32" s="13"/>
    </row>
    <row r="33" spans="1:11" ht="16.149999999999999" customHeight="1" x14ac:dyDescent="0.15">
      <c r="A33" s="20" t="str">
        <f t="shared" si="1"/>
        <v/>
      </c>
      <c r="B33" s="21" t="s">
        <v>12</v>
      </c>
      <c r="C33" s="22" t="str">
        <f t="shared" si="2"/>
        <v/>
      </c>
      <c r="D33" s="10" t="s">
        <v>13</v>
      </c>
      <c r="E33" s="12"/>
      <c r="F33" s="13" t="str">
        <f t="shared" si="0"/>
        <v/>
      </c>
      <c r="G33" s="13"/>
    </row>
    <row r="34" spans="1:11" ht="16.149999999999999" customHeight="1" x14ac:dyDescent="0.15">
      <c r="A34" s="20" t="str">
        <f t="shared" si="1"/>
        <v/>
      </c>
      <c r="B34" s="21" t="s">
        <v>12</v>
      </c>
      <c r="C34" s="22" t="str">
        <f t="shared" si="2"/>
        <v/>
      </c>
      <c r="D34" s="10" t="s">
        <v>13</v>
      </c>
      <c r="E34" s="12"/>
      <c r="F34" s="13" t="str">
        <f t="shared" si="0"/>
        <v/>
      </c>
      <c r="G34" s="13"/>
    </row>
    <row r="35" spans="1:11" ht="16.149999999999999" customHeight="1" x14ac:dyDescent="0.15">
      <c r="A35" s="20" t="str">
        <f t="shared" si="1"/>
        <v/>
      </c>
      <c r="B35" s="21" t="s">
        <v>12</v>
      </c>
      <c r="C35" s="22" t="str">
        <f t="shared" si="2"/>
        <v/>
      </c>
      <c r="D35" s="10" t="s">
        <v>13</v>
      </c>
      <c r="E35" s="12"/>
      <c r="F35" s="13" t="str">
        <f t="shared" si="0"/>
        <v/>
      </c>
      <c r="G35" s="13"/>
    </row>
    <row r="36" spans="1:11" ht="16.149999999999999" customHeight="1" x14ac:dyDescent="0.15">
      <c r="A36" s="20" t="str">
        <f t="shared" si="1"/>
        <v/>
      </c>
      <c r="B36" s="21" t="s">
        <v>12</v>
      </c>
      <c r="C36" s="22" t="str">
        <f t="shared" si="2"/>
        <v/>
      </c>
      <c r="D36" s="10" t="s">
        <v>13</v>
      </c>
      <c r="E36" s="12"/>
      <c r="F36" s="13" t="str">
        <f t="shared" si="0"/>
        <v/>
      </c>
      <c r="G36" s="13"/>
    </row>
    <row r="37" spans="1:11" ht="16.149999999999999" customHeight="1" x14ac:dyDescent="0.15">
      <c r="A37" s="20" t="str">
        <f t="shared" si="1"/>
        <v/>
      </c>
      <c r="B37" s="21" t="s">
        <v>12</v>
      </c>
      <c r="C37" s="22" t="str">
        <f t="shared" si="2"/>
        <v/>
      </c>
      <c r="D37" s="10" t="s">
        <v>13</v>
      </c>
      <c r="E37" s="12"/>
      <c r="F37" s="13" t="str">
        <f t="shared" si="0"/>
        <v/>
      </c>
      <c r="G37" s="13"/>
    </row>
    <row r="38" spans="1:11" ht="16.149999999999999" customHeight="1" x14ac:dyDescent="0.15">
      <c r="A38" s="20" t="str">
        <f t="shared" si="1"/>
        <v/>
      </c>
      <c r="B38" s="21" t="s">
        <v>12</v>
      </c>
      <c r="C38" s="22" t="str">
        <f t="shared" si="2"/>
        <v/>
      </c>
      <c r="D38" s="10" t="s">
        <v>13</v>
      </c>
      <c r="E38" s="12"/>
      <c r="F38" s="13" t="str">
        <f t="shared" si="0"/>
        <v/>
      </c>
      <c r="G38" s="13"/>
    </row>
    <row r="39" spans="1:11" ht="16.149999999999999" customHeight="1" x14ac:dyDescent="0.15">
      <c r="A39" s="20" t="str">
        <f t="shared" si="1"/>
        <v/>
      </c>
      <c r="B39" s="21" t="s">
        <v>12</v>
      </c>
      <c r="C39" s="22" t="str">
        <f t="shared" si="2"/>
        <v/>
      </c>
      <c r="D39" s="10" t="s">
        <v>13</v>
      </c>
      <c r="E39" s="12"/>
      <c r="F39" s="13" t="str">
        <f t="shared" si="0"/>
        <v/>
      </c>
      <c r="G39" s="13"/>
    </row>
    <row r="40" spans="1:11" ht="16.149999999999999" customHeight="1" x14ac:dyDescent="0.15">
      <c r="A40" s="20" t="str">
        <f t="shared" si="1"/>
        <v/>
      </c>
      <c r="B40" s="21" t="s">
        <v>12</v>
      </c>
      <c r="C40" s="22" t="str">
        <f t="shared" si="2"/>
        <v/>
      </c>
      <c r="D40" s="10" t="s">
        <v>13</v>
      </c>
      <c r="E40" s="12"/>
      <c r="F40" s="13" t="str">
        <f t="shared" si="0"/>
        <v/>
      </c>
      <c r="G40" s="13"/>
    </row>
    <row r="41" spans="1:11" ht="16.149999999999999" customHeight="1" x14ac:dyDescent="0.15">
      <c r="A41" s="20" t="str">
        <f t="shared" si="1"/>
        <v/>
      </c>
      <c r="B41" s="21" t="s">
        <v>12</v>
      </c>
      <c r="C41" s="22" t="str">
        <f t="shared" si="2"/>
        <v/>
      </c>
      <c r="D41" s="10" t="s">
        <v>13</v>
      </c>
      <c r="E41" s="12"/>
      <c r="F41" s="13" t="str">
        <f t="shared" si="0"/>
        <v/>
      </c>
      <c r="G41" s="13"/>
    </row>
    <row r="42" spans="1:11" ht="16.149999999999999" customHeight="1" x14ac:dyDescent="0.15">
      <c r="A42" s="20" t="str">
        <f t="shared" si="1"/>
        <v/>
      </c>
      <c r="B42" s="21" t="s">
        <v>12</v>
      </c>
      <c r="C42" s="22" t="str">
        <f t="shared" si="2"/>
        <v/>
      </c>
      <c r="D42" s="10" t="s">
        <v>13</v>
      </c>
      <c r="E42" s="12"/>
      <c r="F42" s="13" t="str">
        <f t="shared" si="0"/>
        <v/>
      </c>
      <c r="G42" s="13"/>
    </row>
    <row r="43" spans="1:11" ht="16.149999999999999" customHeight="1" x14ac:dyDescent="0.15">
      <c r="A43" s="20" t="str">
        <f t="shared" si="1"/>
        <v/>
      </c>
      <c r="B43" s="21" t="s">
        <v>12</v>
      </c>
      <c r="C43" s="22" t="str">
        <f t="shared" si="2"/>
        <v/>
      </c>
      <c r="D43" s="10" t="s">
        <v>13</v>
      </c>
      <c r="E43" s="12"/>
      <c r="F43" s="13" t="str">
        <f t="shared" si="0"/>
        <v/>
      </c>
      <c r="G43" s="13"/>
    </row>
    <row r="44" spans="1:11" ht="16.149999999999999" customHeight="1" x14ac:dyDescent="0.15">
      <c r="A44" s="20" t="str">
        <f t="shared" ref="A44:A47" si="3">IF(A43&gt;=K$3,"",EDATE(A43,1))</f>
        <v/>
      </c>
      <c r="B44" s="21" t="s">
        <v>12</v>
      </c>
      <c r="C44" s="22" t="str">
        <f t="shared" ref="C44:C47" si="4">IF(C43&gt;=K$3,"",EDATE(A43,1))</f>
        <v/>
      </c>
      <c r="D44" s="10" t="s">
        <v>13</v>
      </c>
      <c r="E44" s="12"/>
      <c r="F44" s="13" t="str">
        <f t="shared" si="0"/>
        <v/>
      </c>
      <c r="G44" s="13"/>
    </row>
    <row r="45" spans="1:11" ht="16.149999999999999" customHeight="1" x14ac:dyDescent="0.15">
      <c r="A45" s="20" t="str">
        <f t="shared" si="3"/>
        <v/>
      </c>
      <c r="B45" s="21" t="s">
        <v>12</v>
      </c>
      <c r="C45" s="22" t="str">
        <f t="shared" si="4"/>
        <v/>
      </c>
      <c r="D45" s="10" t="s">
        <v>13</v>
      </c>
      <c r="E45" s="12"/>
      <c r="F45" s="13" t="str">
        <f t="shared" si="0"/>
        <v/>
      </c>
      <c r="G45" s="13"/>
    </row>
    <row r="46" spans="1:11" ht="16.149999999999999" customHeight="1" x14ac:dyDescent="0.15">
      <c r="A46" s="20" t="str">
        <f t="shared" si="3"/>
        <v/>
      </c>
      <c r="B46" s="21" t="s">
        <v>12</v>
      </c>
      <c r="C46" s="22" t="str">
        <f t="shared" si="4"/>
        <v/>
      </c>
      <c r="D46" s="10" t="s">
        <v>13</v>
      </c>
      <c r="E46" s="12"/>
      <c r="F46" s="13" t="str">
        <f t="shared" si="0"/>
        <v/>
      </c>
      <c r="G46" s="13"/>
    </row>
    <row r="47" spans="1:11" ht="16.149999999999999" customHeight="1" x14ac:dyDescent="0.15">
      <c r="A47" s="20" t="str">
        <f t="shared" si="3"/>
        <v/>
      </c>
      <c r="B47" s="21" t="s">
        <v>12</v>
      </c>
      <c r="C47" s="22" t="str">
        <f t="shared" si="4"/>
        <v/>
      </c>
      <c r="D47" s="10" t="s">
        <v>13</v>
      </c>
      <c r="E47" s="12"/>
      <c r="F47" s="13" t="str">
        <f t="shared" si="0"/>
        <v/>
      </c>
      <c r="G47" s="13"/>
    </row>
    <row r="48" spans="1:11" ht="16.899999999999999" customHeight="1" x14ac:dyDescent="0.15">
      <c r="A48" s="29" t="s">
        <v>8</v>
      </c>
      <c r="B48" s="30"/>
      <c r="C48" s="30"/>
      <c r="D48" s="31"/>
      <c r="E48" s="14">
        <f>IFERROR(AVERAGE(E12:E47),0)</f>
        <v>0</v>
      </c>
      <c r="F48" s="15" t="str">
        <f>IF(K48&gt;0,"×","○")</f>
        <v>○</v>
      </c>
      <c r="G48" s="23" t="str">
        <f>IF(F48="○","月単位週休２日達成",IF(E48&gt;28.5%,"通期の週休２日達成","週休２日未達成"))</f>
        <v>月単位週休２日達成</v>
      </c>
      <c r="J48" s="4" t="s">
        <v>14</v>
      </c>
      <c r="K48" s="2">
        <f>COUNTIF(F12:F31,"×")</f>
        <v>0</v>
      </c>
    </row>
    <row r="49" ht="16.899999999999999" customHeight="1" x14ac:dyDescent="0.15"/>
    <row r="50" ht="16.899999999999999" customHeight="1" x14ac:dyDescent="0.15"/>
    <row r="51" ht="16.899999999999999" customHeight="1" x14ac:dyDescent="0.15"/>
    <row r="52" ht="16.899999999999999" customHeight="1" x14ac:dyDescent="0.15"/>
    <row r="53" ht="16.899999999999999" customHeight="1" x14ac:dyDescent="0.15"/>
    <row r="54" ht="16.899999999999999" customHeight="1" x14ac:dyDescent="0.15"/>
    <row r="55" ht="16.899999999999999" customHeight="1" x14ac:dyDescent="0.15"/>
  </sheetData>
  <sheetProtection algorithmName="SHA-512" hashValue="EsIosJDNftmx4/Ai+zuKIrvBCboRvitcva4gj1HxcSxbGFW9U24ttmVrLZrL4muebJIBQoQPsAfAZ2cDN7ttQA==" saltValue="yj8B2ih2OUK5toHaPIN96w==" spinCount="100000" sheet="1" objects="1" scenarios="1"/>
  <mergeCells count="14">
    <mergeCell ref="E10:E11"/>
    <mergeCell ref="F10:F11"/>
    <mergeCell ref="G10:G11"/>
    <mergeCell ref="A48:D48"/>
    <mergeCell ref="A3:B3"/>
    <mergeCell ref="A4:B4"/>
    <mergeCell ref="A5:B5"/>
    <mergeCell ref="A6:B6"/>
    <mergeCell ref="A10:D11"/>
    <mergeCell ref="C8:F8"/>
    <mergeCell ref="C3:G3"/>
    <mergeCell ref="C4:G4"/>
    <mergeCell ref="C5:G5"/>
    <mergeCell ref="C6:G6"/>
  </mergeCells>
  <phoneticPr fontId="6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様式１（週単位）</vt:lpstr>
      <vt:lpstr>様式１（月単位）</vt:lpstr>
      <vt:lpstr>'様式１（月単位）'!Print_Area</vt:lpstr>
      <vt:lpstr>'様式１（週単位）'!Print_Area</vt:lpstr>
      <vt:lpstr>'様式１（月単位）'!Print_Titles</vt:lpstr>
      <vt:lpstr>'様式１（週単位）'!Print_Titles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WATANABE</dc:creator>
  <cp:lastModifiedBy>Administrator</cp:lastModifiedBy>
  <cp:lastPrinted>2025-09-30T03:26:02Z</cp:lastPrinted>
  <dcterms:created xsi:type="dcterms:W3CDTF">2011-06-14T02:02:34Z</dcterms:created>
  <dcterms:modified xsi:type="dcterms:W3CDTF">2025-10-03T04:56:17Z</dcterms:modified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