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fileSharing readOnlyRecommended="1"/>
  <workbookPr filterPrivacy="1" codeName="ThisWorkbook" defaultThemeVersion="124226"/>
  <xr:revisionPtr revIDLastSave="0" documentId="13_ncr:1_{A9645A99-3AD6-4E63-839B-9E571C5DF4E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１（週単位）" sheetId="8" r:id="rId1"/>
    <sheet name="様式１（月単位）" sheetId="10" r:id="rId2"/>
    <sheet name="参考様式（作業用シート）" sheetId="5" r:id="rId3"/>
  </sheets>
  <definedNames>
    <definedName name="_xlnm._FilterDatabase" localSheetId="2" hidden="1">'参考様式（作業用シート）'!$A$10:$Q$170</definedName>
    <definedName name="_xlnm.Print_Area" localSheetId="2">'参考様式（作業用シート）'!$A$1:$R$170</definedName>
    <definedName name="_xlnm.Print_Area" localSheetId="1">'様式１（月単位）'!$A$1:$L$33</definedName>
    <definedName name="_xlnm.Print_Area" localSheetId="0">'様式１（週単位）'!$A$1:$K$65</definedName>
    <definedName name="_xlnm.Print_Titles" localSheetId="1">'様式１（月単位）'!$1:$11</definedName>
    <definedName name="_xlnm.Print_Titles" localSheetId="0">'様式１（週単位）'!$1:$11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8" l="1"/>
  <c r="J13" i="8"/>
  <c r="J14" i="8"/>
  <c r="J15" i="8"/>
  <c r="J16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12" i="8"/>
  <c r="I52" i="8"/>
  <c r="I53" i="8"/>
  <c r="I54" i="8"/>
  <c r="I55" i="8"/>
  <c r="I56" i="8"/>
  <c r="I57" i="8"/>
  <c r="I58" i="8"/>
  <c r="I59" i="8"/>
  <c r="I60" i="8"/>
  <c r="I61" i="8"/>
  <c r="I62" i="8"/>
  <c r="J62" i="8" s="1"/>
  <c r="Q124" i="5"/>
  <c r="R121" i="5"/>
  <c r="R49" i="5"/>
  <c r="R16" i="5"/>
  <c r="M163" i="5"/>
  <c r="R163" i="5" s="1"/>
  <c r="L163" i="5"/>
  <c r="K163" i="5"/>
  <c r="Q163" i="5" s="1"/>
  <c r="M160" i="5"/>
  <c r="R160" i="5" s="1"/>
  <c r="L160" i="5"/>
  <c r="K160" i="5"/>
  <c r="Q160" i="5" s="1"/>
  <c r="M157" i="5"/>
  <c r="R157" i="5" s="1"/>
  <c r="L157" i="5"/>
  <c r="K157" i="5"/>
  <c r="M154" i="5"/>
  <c r="R154" i="5" s="1"/>
  <c r="L154" i="5"/>
  <c r="K154" i="5"/>
  <c r="N154" i="5" s="1"/>
  <c r="M151" i="5"/>
  <c r="R151" i="5" s="1"/>
  <c r="L151" i="5"/>
  <c r="K151" i="5"/>
  <c r="Q151" i="5" s="1"/>
  <c r="M148" i="5"/>
  <c r="R148" i="5" s="1"/>
  <c r="L148" i="5"/>
  <c r="K148" i="5"/>
  <c r="M145" i="5"/>
  <c r="R145" i="5" s="1"/>
  <c r="L145" i="5"/>
  <c r="K145" i="5"/>
  <c r="M142" i="5"/>
  <c r="R142" i="5" s="1"/>
  <c r="L142" i="5"/>
  <c r="K142" i="5"/>
  <c r="N142" i="5" s="1"/>
  <c r="M139" i="5"/>
  <c r="R139" i="5" s="1"/>
  <c r="L139" i="5"/>
  <c r="K139" i="5"/>
  <c r="M136" i="5"/>
  <c r="R136" i="5" s="1"/>
  <c r="L136" i="5"/>
  <c r="K136" i="5"/>
  <c r="M133" i="5"/>
  <c r="R133" i="5" s="1"/>
  <c r="L133" i="5"/>
  <c r="K133" i="5"/>
  <c r="M130" i="5"/>
  <c r="R130" i="5" s="1"/>
  <c r="L130" i="5"/>
  <c r="K130" i="5"/>
  <c r="Q130" i="5" s="1"/>
  <c r="M127" i="5"/>
  <c r="R127" i="5" s="1"/>
  <c r="L127" i="5"/>
  <c r="K127" i="5"/>
  <c r="Q127" i="5" s="1"/>
  <c r="M124" i="5"/>
  <c r="R124" i="5" s="1"/>
  <c r="L124" i="5"/>
  <c r="K124" i="5"/>
  <c r="M121" i="5"/>
  <c r="L121" i="5"/>
  <c r="K121" i="5"/>
  <c r="M118" i="5"/>
  <c r="R118" i="5" s="1"/>
  <c r="L118" i="5"/>
  <c r="K118" i="5"/>
  <c r="Q118" i="5" s="1"/>
  <c r="M115" i="5"/>
  <c r="R115" i="5" s="1"/>
  <c r="L115" i="5"/>
  <c r="K115" i="5"/>
  <c r="Q115" i="5" s="1"/>
  <c r="M112" i="5"/>
  <c r="R112" i="5" s="1"/>
  <c r="L112" i="5"/>
  <c r="K112" i="5"/>
  <c r="M109" i="5"/>
  <c r="R109" i="5" s="1"/>
  <c r="L109" i="5"/>
  <c r="K109" i="5"/>
  <c r="M106" i="5"/>
  <c r="R106" i="5" s="1"/>
  <c r="L106" i="5"/>
  <c r="K106" i="5"/>
  <c r="Q106" i="5" s="1"/>
  <c r="M103" i="5"/>
  <c r="R103" i="5" s="1"/>
  <c r="L103" i="5"/>
  <c r="K103" i="5"/>
  <c r="M100" i="5"/>
  <c r="R100" i="5" s="1"/>
  <c r="L100" i="5"/>
  <c r="K100" i="5"/>
  <c r="M97" i="5"/>
  <c r="R97" i="5" s="1"/>
  <c r="L97" i="5"/>
  <c r="K97" i="5"/>
  <c r="Q97" i="5" s="1"/>
  <c r="M94" i="5"/>
  <c r="R94" i="5" s="1"/>
  <c r="L94" i="5"/>
  <c r="K94" i="5"/>
  <c r="N94" i="5" s="1"/>
  <c r="O94" i="5" s="1"/>
  <c r="M91" i="5"/>
  <c r="R91" i="5" s="1"/>
  <c r="L91" i="5"/>
  <c r="K91" i="5"/>
  <c r="Q91" i="5" s="1"/>
  <c r="M88" i="5"/>
  <c r="R88" i="5" s="1"/>
  <c r="L88" i="5"/>
  <c r="K88" i="5"/>
  <c r="Q88" i="5" s="1"/>
  <c r="M85" i="5"/>
  <c r="R85" i="5" s="1"/>
  <c r="L85" i="5"/>
  <c r="K85" i="5"/>
  <c r="M82" i="5"/>
  <c r="R82" i="5" s="1"/>
  <c r="L82" i="5"/>
  <c r="K82" i="5"/>
  <c r="N82" i="5" s="1"/>
  <c r="M79" i="5"/>
  <c r="R79" i="5" s="1"/>
  <c r="L79" i="5"/>
  <c r="K79" i="5"/>
  <c r="M76" i="5"/>
  <c r="R76" i="5" s="1"/>
  <c r="L76" i="5"/>
  <c r="K76" i="5"/>
  <c r="M73" i="5"/>
  <c r="R73" i="5" s="1"/>
  <c r="L73" i="5"/>
  <c r="K73" i="5"/>
  <c r="M70" i="5"/>
  <c r="R70" i="5" s="1"/>
  <c r="L70" i="5"/>
  <c r="K70" i="5"/>
  <c r="N70" i="5" s="1"/>
  <c r="M67" i="5"/>
  <c r="R67" i="5" s="1"/>
  <c r="L67" i="5"/>
  <c r="K67" i="5"/>
  <c r="M64" i="5"/>
  <c r="R64" i="5" s="1"/>
  <c r="L64" i="5"/>
  <c r="K64" i="5"/>
  <c r="M61" i="5"/>
  <c r="R61" i="5" s="1"/>
  <c r="L61" i="5"/>
  <c r="K61" i="5"/>
  <c r="M58" i="5"/>
  <c r="R58" i="5" s="1"/>
  <c r="L58" i="5"/>
  <c r="K58" i="5"/>
  <c r="N58" i="5" s="1"/>
  <c r="M55" i="5"/>
  <c r="R55" i="5" s="1"/>
  <c r="L55" i="5"/>
  <c r="K55" i="5"/>
  <c r="Q55" i="5" s="1"/>
  <c r="M52" i="5"/>
  <c r="R52" i="5" s="1"/>
  <c r="L52" i="5"/>
  <c r="K52" i="5"/>
  <c r="M49" i="5"/>
  <c r="L49" i="5"/>
  <c r="K49" i="5"/>
  <c r="M46" i="5"/>
  <c r="R46" i="5" s="1"/>
  <c r="L46" i="5"/>
  <c r="K46" i="5"/>
  <c r="N46" i="5" s="1"/>
  <c r="M43" i="5"/>
  <c r="R43" i="5" s="1"/>
  <c r="L43" i="5"/>
  <c r="K43" i="5"/>
  <c r="M40" i="5"/>
  <c r="R40" i="5" s="1"/>
  <c r="L40" i="5"/>
  <c r="K40" i="5"/>
  <c r="M37" i="5"/>
  <c r="R37" i="5" s="1"/>
  <c r="L37" i="5"/>
  <c r="K37" i="5"/>
  <c r="Q37" i="5" s="1"/>
  <c r="M34" i="5"/>
  <c r="R34" i="5" s="1"/>
  <c r="L34" i="5"/>
  <c r="K34" i="5"/>
  <c r="N34" i="5" s="1"/>
  <c r="M31" i="5"/>
  <c r="R31" i="5" s="1"/>
  <c r="L31" i="5"/>
  <c r="K31" i="5"/>
  <c r="M28" i="5"/>
  <c r="R28" i="5" s="1"/>
  <c r="L28" i="5"/>
  <c r="K28" i="5"/>
  <c r="M25" i="5"/>
  <c r="R25" i="5" s="1"/>
  <c r="L25" i="5"/>
  <c r="K25" i="5"/>
  <c r="Q25" i="5" s="1"/>
  <c r="L22" i="5"/>
  <c r="M22" i="5"/>
  <c r="R22" i="5" s="1"/>
  <c r="K22" i="5"/>
  <c r="N22" i="5" s="1"/>
  <c r="M19" i="5"/>
  <c r="R19" i="5" s="1"/>
  <c r="L19" i="5"/>
  <c r="K19" i="5"/>
  <c r="Q19" i="5" s="1"/>
  <c r="L16" i="5"/>
  <c r="K16" i="5"/>
  <c r="Q16" i="5" s="1"/>
  <c r="L13" i="5"/>
  <c r="K13" i="5"/>
  <c r="Q13" i="5" s="1"/>
  <c r="D12" i="5"/>
  <c r="E12" i="5" s="1"/>
  <c r="F12" i="5" s="1"/>
  <c r="G12" i="5" s="1"/>
  <c r="H12" i="5" s="1"/>
  <c r="I12" i="5" s="1"/>
  <c r="J12" i="5" s="1"/>
  <c r="D15" i="5" s="1"/>
  <c r="O1" i="8"/>
  <c r="C12" i="8" s="1"/>
  <c r="C13" i="8" s="1"/>
  <c r="C12" i="10"/>
  <c r="A12" i="10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H24" i="10" s="1"/>
  <c r="G31" i="10"/>
  <c r="G30" i="10"/>
  <c r="G29" i="10"/>
  <c r="G28" i="10"/>
  <c r="G27" i="10"/>
  <c r="G26" i="10"/>
  <c r="G25" i="10"/>
  <c r="F33" i="10"/>
  <c r="E33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H12" i="10" s="1"/>
  <c r="P1" i="10"/>
  <c r="H64" i="8"/>
  <c r="G64" i="8"/>
  <c r="F64" i="8"/>
  <c r="I64" i="8" s="1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M16" i="5"/>
  <c r="M13" i="5"/>
  <c r="R13" i="5" s="1"/>
  <c r="E169" i="5" l="1"/>
  <c r="N61" i="5"/>
  <c r="N73" i="5"/>
  <c r="O73" i="5" s="1"/>
  <c r="N85" i="5"/>
  <c r="O85" i="5" s="1"/>
  <c r="N109" i="5"/>
  <c r="O109" i="5" s="1"/>
  <c r="N121" i="5"/>
  <c r="O121" i="5" s="1"/>
  <c r="N133" i="5"/>
  <c r="N145" i="5"/>
  <c r="O145" i="5" s="1"/>
  <c r="N157" i="5"/>
  <c r="O157" i="5" s="1"/>
  <c r="O64" i="8"/>
  <c r="Q94" i="5"/>
  <c r="Q58" i="5"/>
  <c r="Q22" i="5"/>
  <c r="E168" i="5" s="1"/>
  <c r="E170" i="5" s="1"/>
  <c r="I170" i="5" s="1"/>
  <c r="Q145" i="5"/>
  <c r="N28" i="5"/>
  <c r="N40" i="5"/>
  <c r="N52" i="5"/>
  <c r="O52" i="5" s="1"/>
  <c r="N64" i="5"/>
  <c r="O64" i="5" s="1"/>
  <c r="N76" i="5"/>
  <c r="O76" i="5" s="1"/>
  <c r="N88" i="5"/>
  <c r="O88" i="5" s="1"/>
  <c r="N100" i="5"/>
  <c r="O100" i="5" s="1"/>
  <c r="N112" i="5"/>
  <c r="O112" i="5" s="1"/>
  <c r="N124" i="5"/>
  <c r="O124" i="5" s="1"/>
  <c r="N136" i="5"/>
  <c r="O136" i="5" s="1"/>
  <c r="N148" i="5"/>
  <c r="O148" i="5" s="1"/>
  <c r="N160" i="5"/>
  <c r="Q70" i="5"/>
  <c r="Q148" i="5"/>
  <c r="Q34" i="5"/>
  <c r="N19" i="5"/>
  <c r="O19" i="5" s="1"/>
  <c r="N31" i="5"/>
  <c r="O31" i="5" s="1"/>
  <c r="N43" i="5"/>
  <c r="O43" i="5" s="1"/>
  <c r="N55" i="5"/>
  <c r="O55" i="5" s="1"/>
  <c r="N67" i="5"/>
  <c r="O67" i="5" s="1"/>
  <c r="N79" i="5"/>
  <c r="O79" i="5" s="1"/>
  <c r="N91" i="5"/>
  <c r="O91" i="5" s="1"/>
  <c r="N103" i="5"/>
  <c r="O103" i="5" s="1"/>
  <c r="N115" i="5"/>
  <c r="O115" i="5" s="1"/>
  <c r="N127" i="5"/>
  <c r="O127" i="5" s="1"/>
  <c r="N97" i="5"/>
  <c r="O97" i="5" s="1"/>
  <c r="N130" i="5"/>
  <c r="O130" i="5" s="1"/>
  <c r="Q73" i="5"/>
  <c r="Q109" i="5"/>
  <c r="Q40" i="5"/>
  <c r="Q76" i="5"/>
  <c r="Q112" i="5"/>
  <c r="Q43" i="5"/>
  <c r="Q61" i="5"/>
  <c r="Q79" i="5"/>
  <c r="Q133" i="5"/>
  <c r="O58" i="5"/>
  <c r="Q28" i="5"/>
  <c r="Q46" i="5"/>
  <c r="Q64" i="5"/>
  <c r="Q82" i="5"/>
  <c r="Q100" i="5"/>
  <c r="Q136" i="5"/>
  <c r="Q154" i="5"/>
  <c r="O70" i="5"/>
  <c r="N106" i="5"/>
  <c r="O106" i="5" s="1"/>
  <c r="N139" i="5"/>
  <c r="O139" i="5" s="1"/>
  <c r="N151" i="5"/>
  <c r="O151" i="5" s="1"/>
  <c r="N25" i="5"/>
  <c r="O25" i="5" s="1"/>
  <c r="N49" i="5"/>
  <c r="O49" i="5" s="1"/>
  <c r="N118" i="5"/>
  <c r="O118" i="5" s="1"/>
  <c r="Q31" i="5"/>
  <c r="Q49" i="5"/>
  <c r="Q67" i="5"/>
  <c r="Q85" i="5"/>
  <c r="Q103" i="5"/>
  <c r="Q121" i="5"/>
  <c r="Q139" i="5"/>
  <c r="Q157" i="5"/>
  <c r="Q52" i="5"/>
  <c r="Q142" i="5"/>
  <c r="E12" i="8"/>
  <c r="N163" i="5"/>
  <c r="O163" i="5" s="1"/>
  <c r="O160" i="5"/>
  <c r="O154" i="5"/>
  <c r="O142" i="5"/>
  <c r="O133" i="5"/>
  <c r="O82" i="5"/>
  <c r="O61" i="5"/>
  <c r="O46" i="5"/>
  <c r="O40" i="5"/>
  <c r="N37" i="5"/>
  <c r="O37" i="5" s="1"/>
  <c r="O34" i="5"/>
  <c r="O28" i="5"/>
  <c r="O22" i="5"/>
  <c r="B12" i="5"/>
  <c r="A12" i="5"/>
  <c r="A25" i="10"/>
  <c r="G33" i="10"/>
  <c r="H15" i="10"/>
  <c r="H16" i="10"/>
  <c r="H23" i="10"/>
  <c r="H17" i="10"/>
  <c r="H18" i="10"/>
  <c r="H19" i="10"/>
  <c r="H20" i="10"/>
  <c r="H13" i="10"/>
  <c r="H21" i="10"/>
  <c r="H14" i="10"/>
  <c r="H22" i="10"/>
  <c r="C13" i="10"/>
  <c r="C14" i="10" s="1"/>
  <c r="C15" i="10" s="1"/>
  <c r="C16" i="10" s="1"/>
  <c r="C17" i="10" s="1"/>
  <c r="C18" i="10" s="1"/>
  <c r="C19" i="10" s="1"/>
  <c r="C20" i="10" s="1"/>
  <c r="C21" i="10" s="1"/>
  <c r="C22" i="10" s="1"/>
  <c r="C23" i="10" s="1"/>
  <c r="C24" i="10" s="1"/>
  <c r="C25" i="10" s="1"/>
  <c r="C26" i="10" s="1"/>
  <c r="C27" i="10" s="1"/>
  <c r="C28" i="10" s="1"/>
  <c r="C29" i="10" s="1"/>
  <c r="C30" i="10" s="1"/>
  <c r="C31" i="10" s="1"/>
  <c r="B12" i="8"/>
  <c r="A12" i="8"/>
  <c r="B13" i="8"/>
  <c r="N16" i="5"/>
  <c r="O16" i="5" s="1"/>
  <c r="N13" i="5"/>
  <c r="O13" i="5" s="1"/>
  <c r="A15" i="5"/>
  <c r="B15" i="5"/>
  <c r="E15" i="5"/>
  <c r="F15" i="5" s="1"/>
  <c r="G15" i="5" s="1"/>
  <c r="H15" i="5" s="1"/>
  <c r="I15" i="5" s="1"/>
  <c r="J15" i="5" s="1"/>
  <c r="D18" i="5" s="1"/>
  <c r="A26" i="10" l="1"/>
  <c r="A27" i="10" s="1"/>
  <c r="A28" i="10" s="1"/>
  <c r="A29" i="10" s="1"/>
  <c r="A30" i="10" s="1"/>
  <c r="A31" i="10" s="1"/>
  <c r="H31" i="10" s="1"/>
  <c r="H25" i="10"/>
  <c r="J64" i="8"/>
  <c r="K64" i="8" s="1"/>
  <c r="K65" i="8" s="1"/>
  <c r="H27" i="10"/>
  <c r="H28" i="10"/>
  <c r="H30" i="10"/>
  <c r="H29" i="10"/>
  <c r="A13" i="8"/>
  <c r="C14" i="8"/>
  <c r="E13" i="8"/>
  <c r="E18" i="5"/>
  <c r="F18" i="5" s="1"/>
  <c r="G18" i="5" s="1"/>
  <c r="H18" i="5" s="1"/>
  <c r="I18" i="5" s="1"/>
  <c r="J18" i="5" s="1"/>
  <c r="D21" i="5" s="1"/>
  <c r="B18" i="5"/>
  <c r="A18" i="5"/>
  <c r="P33" i="10" l="1"/>
  <c r="H33" i="10" s="1"/>
  <c r="I33" i="10" s="1"/>
  <c r="H26" i="10"/>
  <c r="E14" i="8"/>
  <c r="C15" i="8"/>
  <c r="B14" i="8"/>
  <c r="A14" i="8"/>
  <c r="A21" i="5"/>
  <c r="E21" i="5"/>
  <c r="F21" i="5" s="1"/>
  <c r="G21" i="5" s="1"/>
  <c r="H21" i="5" s="1"/>
  <c r="I21" i="5" s="1"/>
  <c r="J21" i="5" s="1"/>
  <c r="D24" i="5" s="1"/>
  <c r="B21" i="5"/>
  <c r="B15" i="8" l="1"/>
  <c r="E15" i="8"/>
  <c r="C16" i="8"/>
  <c r="A15" i="8"/>
  <c r="B24" i="5"/>
  <c r="A24" i="5"/>
  <c r="E24" i="5"/>
  <c r="F24" i="5" s="1"/>
  <c r="G24" i="5" s="1"/>
  <c r="H24" i="5" s="1"/>
  <c r="I24" i="5" s="1"/>
  <c r="J24" i="5" s="1"/>
  <c r="D27" i="5" s="1"/>
  <c r="A27" i="5" l="1"/>
  <c r="E27" i="5"/>
  <c r="F27" i="5" s="1"/>
  <c r="G27" i="5" s="1"/>
  <c r="H27" i="5" s="1"/>
  <c r="I27" i="5" s="1"/>
  <c r="J27" i="5" s="1"/>
  <c r="D30" i="5" s="1"/>
  <c r="B27" i="5"/>
  <c r="A16" i="8"/>
  <c r="C17" i="8"/>
  <c r="B16" i="8"/>
  <c r="E16" i="8"/>
  <c r="A30" i="5" l="1"/>
  <c r="B30" i="5"/>
  <c r="E30" i="5"/>
  <c r="F30" i="5" s="1"/>
  <c r="G30" i="5" s="1"/>
  <c r="H30" i="5" s="1"/>
  <c r="I30" i="5" s="1"/>
  <c r="J30" i="5" s="1"/>
  <c r="D33" i="5" s="1"/>
  <c r="A17" i="8"/>
  <c r="B17" i="8"/>
  <c r="C18" i="8"/>
  <c r="E17" i="8"/>
  <c r="A33" i="5" l="1"/>
  <c r="B33" i="5"/>
  <c r="E33" i="5"/>
  <c r="F33" i="5" s="1"/>
  <c r="G33" i="5" s="1"/>
  <c r="H33" i="5" s="1"/>
  <c r="I33" i="5" s="1"/>
  <c r="J33" i="5" s="1"/>
  <c r="D36" i="5" s="1"/>
  <c r="C19" i="8"/>
  <c r="E18" i="8"/>
  <c r="A18" i="8"/>
  <c r="B18" i="8"/>
  <c r="A36" i="5" l="1"/>
  <c r="B36" i="5"/>
  <c r="E36" i="5"/>
  <c r="F36" i="5" s="1"/>
  <c r="G36" i="5" s="1"/>
  <c r="H36" i="5" s="1"/>
  <c r="I36" i="5" s="1"/>
  <c r="J36" i="5" s="1"/>
  <c r="D39" i="5" s="1"/>
  <c r="C20" i="8"/>
  <c r="E19" i="8"/>
  <c r="A19" i="8"/>
  <c r="B19" i="8"/>
  <c r="A39" i="5" l="1"/>
  <c r="B39" i="5"/>
  <c r="E39" i="5"/>
  <c r="F39" i="5" s="1"/>
  <c r="G39" i="5" s="1"/>
  <c r="H39" i="5" s="1"/>
  <c r="I39" i="5" s="1"/>
  <c r="J39" i="5" s="1"/>
  <c r="D42" i="5" s="1"/>
  <c r="E20" i="8"/>
  <c r="C21" i="8"/>
  <c r="A20" i="8"/>
  <c r="B20" i="8"/>
  <c r="A42" i="5" l="1"/>
  <c r="E42" i="5"/>
  <c r="F42" i="5" s="1"/>
  <c r="G42" i="5" s="1"/>
  <c r="H42" i="5" s="1"/>
  <c r="I42" i="5" s="1"/>
  <c r="J42" i="5" s="1"/>
  <c r="D45" i="5" s="1"/>
  <c r="B42" i="5"/>
  <c r="E21" i="8"/>
  <c r="C22" i="8"/>
  <c r="B21" i="8"/>
  <c r="A21" i="8"/>
  <c r="A45" i="5" l="1"/>
  <c r="E45" i="5"/>
  <c r="F45" i="5" s="1"/>
  <c r="G45" i="5" s="1"/>
  <c r="H45" i="5" s="1"/>
  <c r="I45" i="5" s="1"/>
  <c r="J45" i="5" s="1"/>
  <c r="D48" i="5" s="1"/>
  <c r="B45" i="5"/>
  <c r="E22" i="8"/>
  <c r="C23" i="8"/>
  <c r="B22" i="8"/>
  <c r="A22" i="8"/>
  <c r="A48" i="5" l="1"/>
  <c r="B48" i="5"/>
  <c r="E48" i="5"/>
  <c r="F48" i="5" s="1"/>
  <c r="G48" i="5" s="1"/>
  <c r="H48" i="5" s="1"/>
  <c r="I48" i="5" s="1"/>
  <c r="J48" i="5" s="1"/>
  <c r="D51" i="5" s="1"/>
  <c r="A23" i="8"/>
  <c r="C24" i="8"/>
  <c r="E23" i="8"/>
  <c r="B23" i="8"/>
  <c r="A51" i="5" l="1"/>
  <c r="E51" i="5"/>
  <c r="F51" i="5" s="1"/>
  <c r="G51" i="5" s="1"/>
  <c r="H51" i="5" s="1"/>
  <c r="I51" i="5" s="1"/>
  <c r="J51" i="5" s="1"/>
  <c r="D54" i="5" s="1"/>
  <c r="B51" i="5"/>
  <c r="A24" i="8"/>
  <c r="C25" i="8"/>
  <c r="E24" i="8"/>
  <c r="B24" i="8"/>
  <c r="B54" i="5" l="1"/>
  <c r="A54" i="5"/>
  <c r="E54" i="5"/>
  <c r="F54" i="5" s="1"/>
  <c r="G54" i="5" s="1"/>
  <c r="H54" i="5" s="1"/>
  <c r="I54" i="5" s="1"/>
  <c r="J54" i="5" s="1"/>
  <c r="D57" i="5" s="1"/>
  <c r="C26" i="8"/>
  <c r="E25" i="8"/>
  <c r="A25" i="8"/>
  <c r="B25" i="8"/>
  <c r="A57" i="5" l="1"/>
  <c r="B57" i="5"/>
  <c r="E57" i="5"/>
  <c r="F57" i="5" s="1"/>
  <c r="G57" i="5" s="1"/>
  <c r="H57" i="5" s="1"/>
  <c r="I57" i="5" s="1"/>
  <c r="J57" i="5" s="1"/>
  <c r="D60" i="5" s="1"/>
  <c r="C27" i="8"/>
  <c r="E26" i="8"/>
  <c r="B26" i="8"/>
  <c r="A26" i="8"/>
  <c r="E60" i="5" l="1"/>
  <c r="F60" i="5" s="1"/>
  <c r="G60" i="5" s="1"/>
  <c r="H60" i="5" s="1"/>
  <c r="I60" i="5" s="1"/>
  <c r="J60" i="5" s="1"/>
  <c r="D63" i="5" s="1"/>
  <c r="A60" i="5"/>
  <c r="B60" i="5"/>
  <c r="C28" i="8"/>
  <c r="E27" i="8"/>
  <c r="B27" i="8"/>
  <c r="A27" i="8"/>
  <c r="A63" i="5" l="1"/>
  <c r="E63" i="5"/>
  <c r="F63" i="5" s="1"/>
  <c r="G63" i="5" s="1"/>
  <c r="H63" i="5" s="1"/>
  <c r="I63" i="5" s="1"/>
  <c r="J63" i="5" s="1"/>
  <c r="D66" i="5" s="1"/>
  <c r="B63" i="5"/>
  <c r="E28" i="8"/>
  <c r="C29" i="8"/>
  <c r="A28" i="8"/>
  <c r="B28" i="8"/>
  <c r="A66" i="5" l="1"/>
  <c r="B66" i="5"/>
  <c r="E66" i="5"/>
  <c r="F66" i="5" s="1"/>
  <c r="G66" i="5" s="1"/>
  <c r="H66" i="5" s="1"/>
  <c r="I66" i="5" s="1"/>
  <c r="J66" i="5" s="1"/>
  <c r="D69" i="5" s="1"/>
  <c r="E29" i="8"/>
  <c r="C30" i="8"/>
  <c r="A29" i="8"/>
  <c r="B29" i="8"/>
  <c r="A69" i="5" l="1"/>
  <c r="B69" i="5"/>
  <c r="E69" i="5"/>
  <c r="F69" i="5" s="1"/>
  <c r="G69" i="5" s="1"/>
  <c r="H69" i="5" s="1"/>
  <c r="I69" i="5" s="1"/>
  <c r="J69" i="5" s="1"/>
  <c r="D72" i="5" s="1"/>
  <c r="E30" i="8"/>
  <c r="C31" i="8"/>
  <c r="A30" i="8"/>
  <c r="B30" i="8"/>
  <c r="A72" i="5" l="1"/>
  <c r="B72" i="5"/>
  <c r="E72" i="5"/>
  <c r="F72" i="5" s="1"/>
  <c r="G72" i="5" s="1"/>
  <c r="H72" i="5" s="1"/>
  <c r="I72" i="5" s="1"/>
  <c r="J72" i="5" s="1"/>
  <c r="D75" i="5" s="1"/>
  <c r="E31" i="8"/>
  <c r="C32" i="8"/>
  <c r="B31" i="8"/>
  <c r="A31" i="8"/>
  <c r="A75" i="5" l="1"/>
  <c r="B75" i="5"/>
  <c r="E75" i="5"/>
  <c r="F75" i="5" s="1"/>
  <c r="G75" i="5" s="1"/>
  <c r="H75" i="5" s="1"/>
  <c r="I75" i="5" s="1"/>
  <c r="J75" i="5" s="1"/>
  <c r="D78" i="5" s="1"/>
  <c r="C33" i="8"/>
  <c r="E32" i="8"/>
  <c r="A32" i="8"/>
  <c r="B32" i="8"/>
  <c r="E78" i="5" l="1"/>
  <c r="F78" i="5" s="1"/>
  <c r="G78" i="5" s="1"/>
  <c r="H78" i="5" s="1"/>
  <c r="I78" i="5" s="1"/>
  <c r="J78" i="5" s="1"/>
  <c r="D81" i="5" s="1"/>
  <c r="A78" i="5"/>
  <c r="B78" i="5"/>
  <c r="C34" i="8"/>
  <c r="A33" i="8"/>
  <c r="B33" i="8"/>
  <c r="E33" i="8"/>
  <c r="A81" i="5" l="1"/>
  <c r="B81" i="5"/>
  <c r="E81" i="5"/>
  <c r="F81" i="5" s="1"/>
  <c r="G81" i="5" s="1"/>
  <c r="H81" i="5" s="1"/>
  <c r="I81" i="5" s="1"/>
  <c r="J81" i="5" s="1"/>
  <c r="D84" i="5" s="1"/>
  <c r="C35" i="8"/>
  <c r="E34" i="8"/>
  <c r="B34" i="8"/>
  <c r="A34" i="8"/>
  <c r="A84" i="5" l="1"/>
  <c r="B84" i="5"/>
  <c r="E84" i="5"/>
  <c r="F84" i="5" s="1"/>
  <c r="G84" i="5" s="1"/>
  <c r="H84" i="5" s="1"/>
  <c r="I84" i="5" s="1"/>
  <c r="J84" i="5" s="1"/>
  <c r="D87" i="5" s="1"/>
  <c r="C36" i="8"/>
  <c r="E35" i="8"/>
  <c r="A35" i="8"/>
  <c r="B35" i="8"/>
  <c r="A87" i="5" l="1"/>
  <c r="B87" i="5"/>
  <c r="E87" i="5"/>
  <c r="F87" i="5" s="1"/>
  <c r="G87" i="5" s="1"/>
  <c r="H87" i="5" s="1"/>
  <c r="I87" i="5" s="1"/>
  <c r="J87" i="5" s="1"/>
  <c r="D90" i="5" s="1"/>
  <c r="A36" i="8"/>
  <c r="E36" i="8"/>
  <c r="B36" i="8"/>
  <c r="C37" i="8"/>
  <c r="A90" i="5" l="1"/>
  <c r="B90" i="5"/>
  <c r="E90" i="5"/>
  <c r="F90" i="5" s="1"/>
  <c r="G90" i="5" s="1"/>
  <c r="H90" i="5" s="1"/>
  <c r="I90" i="5" s="1"/>
  <c r="J90" i="5" s="1"/>
  <c r="D93" i="5" s="1"/>
  <c r="E37" i="8"/>
  <c r="C38" i="8"/>
  <c r="B37" i="8"/>
  <c r="A37" i="8"/>
  <c r="A93" i="5" l="1"/>
  <c r="B93" i="5"/>
  <c r="E93" i="5"/>
  <c r="F93" i="5" s="1"/>
  <c r="G93" i="5" s="1"/>
  <c r="H93" i="5" s="1"/>
  <c r="I93" i="5" s="1"/>
  <c r="J93" i="5" s="1"/>
  <c r="D96" i="5" s="1"/>
  <c r="E38" i="8"/>
  <c r="C39" i="8"/>
  <c r="A38" i="8"/>
  <c r="B38" i="8"/>
  <c r="E96" i="5" l="1"/>
  <c r="F96" i="5" s="1"/>
  <c r="G96" i="5" s="1"/>
  <c r="H96" i="5" s="1"/>
  <c r="I96" i="5" s="1"/>
  <c r="J96" i="5" s="1"/>
  <c r="D99" i="5" s="1"/>
  <c r="B96" i="5"/>
  <c r="A96" i="5"/>
  <c r="E39" i="8"/>
  <c r="A39" i="8"/>
  <c r="B39" i="8"/>
  <c r="C40" i="8"/>
  <c r="A99" i="5" l="1"/>
  <c r="B99" i="5"/>
  <c r="E99" i="5"/>
  <c r="F99" i="5" s="1"/>
  <c r="G99" i="5" s="1"/>
  <c r="H99" i="5" s="1"/>
  <c r="I99" i="5" s="1"/>
  <c r="J99" i="5" s="1"/>
  <c r="D102" i="5" s="1"/>
  <c r="C41" i="8"/>
  <c r="E40" i="8"/>
  <c r="B40" i="8"/>
  <c r="A40" i="8"/>
  <c r="B102" i="5" l="1"/>
  <c r="E102" i="5"/>
  <c r="F102" i="5" s="1"/>
  <c r="G102" i="5" s="1"/>
  <c r="H102" i="5" s="1"/>
  <c r="I102" i="5" s="1"/>
  <c r="J102" i="5" s="1"/>
  <c r="D105" i="5" s="1"/>
  <c r="A102" i="5"/>
  <c r="C42" i="8"/>
  <c r="E41" i="8"/>
  <c r="A41" i="8"/>
  <c r="B41" i="8"/>
  <c r="A105" i="5" l="1"/>
  <c r="B105" i="5"/>
  <c r="E105" i="5"/>
  <c r="F105" i="5" s="1"/>
  <c r="G105" i="5" s="1"/>
  <c r="H105" i="5" s="1"/>
  <c r="I105" i="5" s="1"/>
  <c r="J105" i="5" s="1"/>
  <c r="D108" i="5" s="1"/>
  <c r="C43" i="8"/>
  <c r="C44" i="8" s="1"/>
  <c r="A42" i="8"/>
  <c r="B42" i="8"/>
  <c r="E42" i="8"/>
  <c r="A108" i="5" l="1"/>
  <c r="B108" i="5"/>
  <c r="E108" i="5"/>
  <c r="F108" i="5" s="1"/>
  <c r="G108" i="5" s="1"/>
  <c r="H108" i="5" s="1"/>
  <c r="I108" i="5" s="1"/>
  <c r="J108" i="5" s="1"/>
  <c r="D111" i="5" s="1"/>
  <c r="E44" i="8"/>
  <c r="C45" i="8"/>
  <c r="B44" i="8"/>
  <c r="A44" i="8"/>
  <c r="E43" i="8"/>
  <c r="B43" i="8"/>
  <c r="A43" i="8"/>
  <c r="E111" i="5" l="1"/>
  <c r="F111" i="5" s="1"/>
  <c r="G111" i="5" s="1"/>
  <c r="H111" i="5" s="1"/>
  <c r="I111" i="5" s="1"/>
  <c r="J111" i="5" s="1"/>
  <c r="D114" i="5" s="1"/>
  <c r="B111" i="5"/>
  <c r="A111" i="5"/>
  <c r="E45" i="8"/>
  <c r="B45" i="8"/>
  <c r="C46" i="8"/>
  <c r="A45" i="8"/>
  <c r="A114" i="5" l="1"/>
  <c r="E114" i="5"/>
  <c r="F114" i="5" s="1"/>
  <c r="G114" i="5" s="1"/>
  <c r="H114" i="5" s="1"/>
  <c r="I114" i="5" s="1"/>
  <c r="J114" i="5" s="1"/>
  <c r="D117" i="5" s="1"/>
  <c r="B114" i="5"/>
  <c r="E46" i="8"/>
  <c r="C47" i="8"/>
  <c r="B46" i="8"/>
  <c r="A46" i="8"/>
  <c r="B117" i="5" l="1"/>
  <c r="A117" i="5"/>
  <c r="E117" i="5"/>
  <c r="F117" i="5" s="1"/>
  <c r="G117" i="5" s="1"/>
  <c r="H117" i="5" s="1"/>
  <c r="I117" i="5" s="1"/>
  <c r="J117" i="5" s="1"/>
  <c r="D120" i="5" s="1"/>
  <c r="E47" i="8"/>
  <c r="B47" i="8"/>
  <c r="C48" i="8"/>
  <c r="A47" i="8"/>
  <c r="A120" i="5" l="1"/>
  <c r="B120" i="5"/>
  <c r="E120" i="5"/>
  <c r="F120" i="5" s="1"/>
  <c r="G120" i="5" s="1"/>
  <c r="H120" i="5" s="1"/>
  <c r="I120" i="5" s="1"/>
  <c r="J120" i="5" s="1"/>
  <c r="D123" i="5" s="1"/>
  <c r="E48" i="8"/>
  <c r="C49" i="8"/>
  <c r="A48" i="8"/>
  <c r="B48" i="8"/>
  <c r="A123" i="5" l="1"/>
  <c r="B123" i="5"/>
  <c r="E123" i="5"/>
  <c r="F123" i="5" s="1"/>
  <c r="G123" i="5" s="1"/>
  <c r="H123" i="5" s="1"/>
  <c r="I123" i="5" s="1"/>
  <c r="J123" i="5" s="1"/>
  <c r="D126" i="5" s="1"/>
  <c r="E49" i="8"/>
  <c r="B49" i="8"/>
  <c r="C50" i="8"/>
  <c r="A49" i="8"/>
  <c r="A126" i="5" l="1"/>
  <c r="B126" i="5"/>
  <c r="E126" i="5"/>
  <c r="F126" i="5" s="1"/>
  <c r="G126" i="5" s="1"/>
  <c r="H126" i="5" s="1"/>
  <c r="I126" i="5" s="1"/>
  <c r="J126" i="5" s="1"/>
  <c r="D129" i="5" s="1"/>
  <c r="E50" i="8"/>
  <c r="C51" i="8"/>
  <c r="C52" i="8" s="1"/>
  <c r="B50" i="8"/>
  <c r="A50" i="8"/>
  <c r="C53" i="8" l="1"/>
  <c r="A52" i="8"/>
  <c r="B52" i="8"/>
  <c r="E52" i="8"/>
  <c r="E129" i="5"/>
  <c r="F129" i="5" s="1"/>
  <c r="G129" i="5" s="1"/>
  <c r="H129" i="5" s="1"/>
  <c r="I129" i="5" s="1"/>
  <c r="J129" i="5" s="1"/>
  <c r="D132" i="5" s="1"/>
  <c r="A129" i="5"/>
  <c r="B129" i="5"/>
  <c r="E51" i="8"/>
  <c r="B51" i="8"/>
  <c r="A51" i="8"/>
  <c r="E53" i="8" l="1"/>
  <c r="C54" i="8"/>
  <c r="A53" i="8"/>
  <c r="B53" i="8"/>
  <c r="A132" i="5"/>
  <c r="B132" i="5"/>
  <c r="E132" i="5"/>
  <c r="F132" i="5" s="1"/>
  <c r="G132" i="5" s="1"/>
  <c r="H132" i="5" s="1"/>
  <c r="I132" i="5" s="1"/>
  <c r="J132" i="5" s="1"/>
  <c r="D135" i="5" s="1"/>
  <c r="B54" i="8" l="1"/>
  <c r="A54" i="8"/>
  <c r="C55" i="8"/>
  <c r="E54" i="8"/>
  <c r="A135" i="5"/>
  <c r="B135" i="5"/>
  <c r="E135" i="5"/>
  <c r="F135" i="5" s="1"/>
  <c r="G135" i="5" s="1"/>
  <c r="H135" i="5" s="1"/>
  <c r="I135" i="5" s="1"/>
  <c r="J135" i="5" s="1"/>
  <c r="D138" i="5" s="1"/>
  <c r="A55" i="8" l="1"/>
  <c r="B55" i="8"/>
  <c r="E55" i="8"/>
  <c r="C56" i="8"/>
  <c r="A138" i="5"/>
  <c r="B138" i="5"/>
  <c r="E138" i="5"/>
  <c r="F138" i="5" s="1"/>
  <c r="G138" i="5" s="1"/>
  <c r="H138" i="5" s="1"/>
  <c r="I138" i="5" s="1"/>
  <c r="J138" i="5" s="1"/>
  <c r="D141" i="5" s="1"/>
  <c r="B56" i="8" l="1"/>
  <c r="E56" i="8"/>
  <c r="C57" i="8"/>
  <c r="A56" i="8"/>
  <c r="B141" i="5"/>
  <c r="E141" i="5"/>
  <c r="F141" i="5" s="1"/>
  <c r="G141" i="5" s="1"/>
  <c r="H141" i="5" s="1"/>
  <c r="I141" i="5" s="1"/>
  <c r="J141" i="5" s="1"/>
  <c r="D144" i="5" s="1"/>
  <c r="A141" i="5"/>
  <c r="A57" i="8" l="1"/>
  <c r="B57" i="8"/>
  <c r="C58" i="8"/>
  <c r="E57" i="8"/>
  <c r="A144" i="5"/>
  <c r="E144" i="5"/>
  <c r="F144" i="5" s="1"/>
  <c r="G144" i="5" s="1"/>
  <c r="H144" i="5" s="1"/>
  <c r="I144" i="5" s="1"/>
  <c r="J144" i="5" s="1"/>
  <c r="D147" i="5" s="1"/>
  <c r="B144" i="5"/>
  <c r="E58" i="8" l="1"/>
  <c r="A58" i="8"/>
  <c r="C59" i="8"/>
  <c r="B58" i="8"/>
  <c r="A147" i="5"/>
  <c r="B147" i="5"/>
  <c r="E147" i="5"/>
  <c r="F147" i="5" s="1"/>
  <c r="G147" i="5" s="1"/>
  <c r="H147" i="5" s="1"/>
  <c r="I147" i="5" s="1"/>
  <c r="J147" i="5" s="1"/>
  <c r="D150" i="5" s="1"/>
  <c r="B59" i="8" l="1"/>
  <c r="E59" i="8"/>
  <c r="C60" i="8"/>
  <c r="A59" i="8"/>
  <c r="A150" i="5"/>
  <c r="B150" i="5"/>
  <c r="E150" i="5"/>
  <c r="F150" i="5" s="1"/>
  <c r="G150" i="5" s="1"/>
  <c r="H150" i="5" s="1"/>
  <c r="I150" i="5" s="1"/>
  <c r="J150" i="5" s="1"/>
  <c r="D153" i="5" s="1"/>
  <c r="B60" i="8" l="1"/>
  <c r="E60" i="8"/>
  <c r="C61" i="8"/>
  <c r="A60" i="8"/>
  <c r="A153" i="5"/>
  <c r="B153" i="5"/>
  <c r="E153" i="5"/>
  <c r="F153" i="5" s="1"/>
  <c r="G153" i="5" s="1"/>
  <c r="H153" i="5" s="1"/>
  <c r="I153" i="5" s="1"/>
  <c r="J153" i="5" s="1"/>
  <c r="D156" i="5" s="1"/>
  <c r="B61" i="8" l="1"/>
  <c r="C62" i="8"/>
  <c r="E61" i="8"/>
  <c r="A61" i="8"/>
  <c r="A156" i="5"/>
  <c r="B156" i="5"/>
  <c r="E156" i="5"/>
  <c r="F156" i="5" s="1"/>
  <c r="G156" i="5" s="1"/>
  <c r="H156" i="5" s="1"/>
  <c r="I156" i="5" s="1"/>
  <c r="J156" i="5" s="1"/>
  <c r="D159" i="5" s="1"/>
  <c r="B62" i="8" l="1"/>
  <c r="E62" i="8"/>
  <c r="A62" i="8"/>
  <c r="E159" i="5"/>
  <c r="F159" i="5" s="1"/>
  <c r="G159" i="5" s="1"/>
  <c r="H159" i="5" s="1"/>
  <c r="I159" i="5" s="1"/>
  <c r="J159" i="5" s="1"/>
  <c r="D162" i="5" s="1"/>
  <c r="A159" i="5"/>
  <c r="B159" i="5"/>
  <c r="A162" i="5" l="1"/>
  <c r="B162" i="5"/>
  <c r="E162" i="5"/>
  <c r="F162" i="5" s="1"/>
  <c r="G162" i="5" s="1"/>
  <c r="H162" i="5" s="1"/>
  <c r="I162" i="5" s="1"/>
  <c r="J162" i="5" s="1"/>
</calcChain>
</file>

<file path=xl/sharedStrings.xml><?xml version="1.0" encoding="utf-8"?>
<sst xmlns="http://schemas.openxmlformats.org/spreadsheetml/2006/main" count="342" uniqueCount="75">
  <si>
    <t>日付</t>
    <rPh sb="0" eb="2">
      <t>ヒヅケ</t>
    </rPh>
    <phoneticPr fontId="1"/>
  </si>
  <si>
    <t>①</t>
    <phoneticPr fontId="1"/>
  </si>
  <si>
    <t>②</t>
    <phoneticPr fontId="1"/>
  </si>
  <si>
    <t>日</t>
    <rPh sb="0" eb="1">
      <t>ニチ</t>
    </rPh>
    <phoneticPr fontId="1"/>
  </si>
  <si>
    <t>休</t>
    <rPh sb="0" eb="1">
      <t>ヤス</t>
    </rPh>
    <phoneticPr fontId="1"/>
  </si>
  <si>
    <t>作業日</t>
    <rPh sb="0" eb="2">
      <t>サギョウ</t>
    </rPh>
    <rPh sb="2" eb="3">
      <t>ビ</t>
    </rPh>
    <phoneticPr fontId="1"/>
  </si>
  <si>
    <t>工事名</t>
    <rPh sb="0" eb="2">
      <t>コウジ</t>
    </rPh>
    <rPh sb="2" eb="3">
      <t>メイ</t>
    </rPh>
    <phoneticPr fontId="1"/>
  </si>
  <si>
    <t>計画</t>
    <rPh sb="0" eb="2">
      <t>ケイカク</t>
    </rPh>
    <phoneticPr fontId="1"/>
  </si>
  <si>
    <t>実施</t>
    <rPh sb="0" eb="2">
      <t>ジッシ</t>
    </rPh>
    <phoneticPr fontId="1"/>
  </si>
  <si>
    <t>現場閉所予定日</t>
    <rPh sb="0" eb="2">
      <t>ゲンバ</t>
    </rPh>
    <rPh sb="2" eb="4">
      <t>ヘイショ</t>
    </rPh>
    <rPh sb="4" eb="6">
      <t>ヨテイ</t>
    </rPh>
    <rPh sb="6" eb="7">
      <t>ビ</t>
    </rPh>
    <phoneticPr fontId="1"/>
  </si>
  <si>
    <t>月</t>
    <rPh sb="0" eb="1">
      <t>ゲツ</t>
    </rPh>
    <phoneticPr fontId="1"/>
  </si>
  <si>
    <t>③</t>
    <phoneticPr fontId="1"/>
  </si>
  <si>
    <t>土</t>
    <rPh sb="0" eb="1">
      <t>ド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</si>
  <si>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</si>
  <si>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</si>
  <si>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工期</t>
    <rPh sb="0" eb="2">
      <t>コウキ</t>
    </rPh>
    <phoneticPr fontId="1"/>
  </si>
  <si>
    <t>受注者</t>
    <rPh sb="0" eb="3">
      <t>ジュチュウシャ</t>
    </rPh>
    <phoneticPr fontId="1"/>
  </si>
  <si>
    <t>発注者</t>
    <rPh sb="0" eb="3">
      <t>ハッチュウシャ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</si>
  <si>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</si>
  <si>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</si>
  <si>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備考</t>
    <rPh sb="0" eb="2">
      <t>ビコウ</t>
    </rPh>
    <phoneticPr fontId="1"/>
  </si>
  <si>
    <t>対象日数</t>
    <rPh sb="0" eb="2">
      <t>タイショウ</t>
    </rPh>
    <rPh sb="2" eb="4">
      <t>ニッスウ</t>
    </rPh>
    <phoneticPr fontId="1"/>
  </si>
  <si>
    <t>－</t>
    <phoneticPr fontId="1"/>
  </si>
  <si>
    <t>（空欄）</t>
    <rPh sb="1" eb="3">
      <t>クウラン</t>
    </rPh>
    <phoneticPr fontId="1"/>
  </si>
  <si>
    <t>現場閉所率</t>
    <rPh sb="0" eb="2">
      <t>ゲンバ</t>
    </rPh>
    <rPh sb="2" eb="5">
      <t>ヘイショリツ</t>
    </rPh>
    <phoneticPr fontId="1"/>
  </si>
  <si>
    <t>現場閉所
日数</t>
    <rPh sb="0" eb="2">
      <t>ゲンバ</t>
    </rPh>
    <rPh sb="2" eb="4">
      <t>ヘイショ</t>
    </rPh>
    <rPh sb="5" eb="7">
      <t>ニッスウ</t>
    </rPh>
    <phoneticPr fontId="1"/>
  </si>
  <si>
    <t>対象期間外</t>
    <rPh sb="0" eb="2">
      <t>タイショウ</t>
    </rPh>
    <rPh sb="2" eb="5">
      <t>キカンガイ</t>
    </rPh>
    <phoneticPr fontId="1"/>
  </si>
  <si>
    <t>計　画</t>
    <rPh sb="0" eb="1">
      <t>ケイ</t>
    </rPh>
    <rPh sb="2" eb="3">
      <t>ガ</t>
    </rPh>
    <phoneticPr fontId="1"/>
  </si>
  <si>
    <t>実　施</t>
    <rPh sb="0" eb="1">
      <t>ジツ</t>
    </rPh>
    <rPh sb="2" eb="3">
      <t>シ</t>
    </rPh>
    <phoneticPr fontId="1"/>
  </si>
  <si>
    <t>閉所</t>
    <rPh sb="0" eb="2">
      <t>ヘイショ</t>
    </rPh>
    <phoneticPr fontId="1"/>
  </si>
  <si>
    <t>作業</t>
    <rPh sb="0" eb="2">
      <t>サギョウ</t>
    </rPh>
    <phoneticPr fontId="1"/>
  </si>
  <si>
    <t>雨天</t>
    <rPh sb="0" eb="2">
      <t>ウテン</t>
    </rPh>
    <phoneticPr fontId="1"/>
  </si>
  <si>
    <t>現場閉所日</t>
    <rPh sb="0" eb="2">
      <t>ゲンバ</t>
    </rPh>
    <rPh sb="2" eb="5">
      <t>ヘイショビ</t>
    </rPh>
    <phoneticPr fontId="1"/>
  </si>
  <si>
    <t>予定外閉所日</t>
    <rPh sb="0" eb="2">
      <t>ヨテイ</t>
    </rPh>
    <rPh sb="2" eb="3">
      <t>ガイ</t>
    </rPh>
    <rPh sb="3" eb="6">
      <t>ヘイショビ</t>
    </rPh>
    <phoneticPr fontId="1"/>
  </si>
  <si>
    <t>月単位判定</t>
    <rPh sb="0" eb="1">
      <t>ツキ</t>
    </rPh>
    <rPh sb="1" eb="3">
      <t>タンイ</t>
    </rPh>
    <rPh sb="3" eb="5">
      <t>ハンテイ</t>
    </rPh>
    <phoneticPr fontId="1"/>
  </si>
  <si>
    <t>対象日</t>
    <rPh sb="0" eb="2">
      <t>タイショウ</t>
    </rPh>
    <rPh sb="2" eb="3">
      <t>ニチ</t>
    </rPh>
    <phoneticPr fontId="1"/>
  </si>
  <si>
    <t>閉所日</t>
    <rPh sb="0" eb="3">
      <t>ヘイショビ</t>
    </rPh>
    <phoneticPr fontId="1"/>
  </si>
  <si>
    <t>月単位対象日数：</t>
    <rPh sb="0" eb="3">
      <t>ツキタンイ</t>
    </rPh>
    <rPh sb="3" eb="5">
      <t>タイショウ</t>
    </rPh>
    <rPh sb="5" eb="7">
      <t>ニッスウ</t>
    </rPh>
    <phoneticPr fontId="1"/>
  </si>
  <si>
    <t>月単位閉所日数：</t>
    <rPh sb="0" eb="3">
      <t>ツキタンイ</t>
    </rPh>
    <rPh sb="3" eb="5">
      <t>ヘイショ</t>
    </rPh>
    <rPh sb="5" eb="7">
      <t>ニッスウ</t>
    </rPh>
    <rPh sb="6" eb="7">
      <t>スウ</t>
    </rPh>
    <phoneticPr fontId="1"/>
  </si>
  <si>
    <t>月単位現場閉所率：</t>
    <rPh sb="0" eb="1">
      <t>ツキ</t>
    </rPh>
    <rPh sb="1" eb="3">
      <t>タンイ</t>
    </rPh>
    <rPh sb="3" eb="5">
      <t>ゲンバ</t>
    </rPh>
    <rPh sb="5" eb="7">
      <t>ヘイショ</t>
    </rPh>
    <rPh sb="7" eb="8">
      <t>リツ</t>
    </rPh>
    <phoneticPr fontId="1"/>
  </si>
  <si>
    <t>対象期間（週単位）</t>
    <rPh sb="0" eb="2">
      <t>タイショウ</t>
    </rPh>
    <rPh sb="2" eb="4">
      <t>キカン</t>
    </rPh>
    <rPh sb="5" eb="6">
      <t>シュウ</t>
    </rPh>
    <rPh sb="6" eb="8">
      <t>タンイ</t>
    </rPh>
    <phoneticPr fontId="4"/>
  </si>
  <si>
    <t>～</t>
    <phoneticPr fontId="4"/>
  </si>
  <si>
    <t>※直前の月曜日</t>
    <rPh sb="1" eb="3">
      <t>チョクゼン</t>
    </rPh>
    <rPh sb="4" eb="7">
      <t>ゲツヨウビ</t>
    </rPh>
    <phoneticPr fontId="4"/>
  </si>
  <si>
    <t>対象期間</t>
    <rPh sb="0" eb="2">
      <t>タイショウ</t>
    </rPh>
    <rPh sb="2" eb="4">
      <t>キカン</t>
    </rPh>
    <phoneticPr fontId="1"/>
  </si>
  <si>
    <t>完全週休２日判定</t>
    <rPh sb="0" eb="2">
      <t>カンゼン</t>
    </rPh>
    <rPh sb="2" eb="4">
      <t>シュウキュウ</t>
    </rPh>
    <rPh sb="5" eb="6">
      <t>ニチ</t>
    </rPh>
    <rPh sb="6" eb="8">
      <t>ハンテイ</t>
    </rPh>
    <phoneticPr fontId="1"/>
  </si>
  <si>
    <t>備考</t>
    <rPh sb="0" eb="2">
      <t>ビコウ</t>
    </rPh>
    <phoneticPr fontId="4"/>
  </si>
  <si>
    <t>休工対象
(土日)日数</t>
    <rPh sb="0" eb="2">
      <t>キュウコウ</t>
    </rPh>
    <rPh sb="2" eb="4">
      <t>タイショウ</t>
    </rPh>
    <rPh sb="6" eb="8">
      <t>ドニチ</t>
    </rPh>
    <rPh sb="9" eb="11">
      <t>ニッスウ</t>
    </rPh>
    <phoneticPr fontId="1"/>
  </si>
  <si>
    <t>工事開始日</t>
    <rPh sb="0" eb="2">
      <t>コウジ</t>
    </rPh>
    <rPh sb="2" eb="4">
      <t>カイシ</t>
    </rPh>
    <rPh sb="4" eb="5">
      <t>ビ</t>
    </rPh>
    <phoneticPr fontId="1"/>
  </si>
  <si>
    <t>完全週休
２日判定</t>
    <rPh sb="0" eb="2">
      <t>カンゼン</t>
    </rPh>
    <rPh sb="2" eb="4">
      <t>シュウキュウ</t>
    </rPh>
    <rPh sb="6" eb="7">
      <t>ニチ</t>
    </rPh>
    <rPh sb="7" eb="9">
      <t>ハンテイ</t>
    </rPh>
    <phoneticPr fontId="1"/>
  </si>
  <si>
    <t>休工対象
(土日)数</t>
    <rPh sb="0" eb="2">
      <t>キュウコウ</t>
    </rPh>
    <rPh sb="2" eb="4">
      <t>タイショウ</t>
    </rPh>
    <rPh sb="6" eb="8">
      <t>ドニチ</t>
    </rPh>
    <rPh sb="9" eb="10">
      <t>スウ</t>
    </rPh>
    <phoneticPr fontId="1"/>
  </si>
  <si>
    <t>※月単位判定：</t>
    <rPh sb="1" eb="2">
      <t>ツキ</t>
    </rPh>
    <rPh sb="2" eb="4">
      <t>タンイ</t>
    </rPh>
    <rPh sb="4" eb="6">
      <t>ハンテイ</t>
    </rPh>
    <phoneticPr fontId="1"/>
  </si>
  <si>
    <t>※完全週休２日「×」の数</t>
    <rPh sb="1" eb="3">
      <t>カンゼン</t>
    </rPh>
    <rPh sb="3" eb="5">
      <t>シュウキュウ</t>
    </rPh>
    <rPh sb="6" eb="7">
      <t>ニチ</t>
    </rPh>
    <rPh sb="11" eb="12">
      <t>カズ</t>
    </rPh>
    <phoneticPr fontId="1"/>
  </si>
  <si>
    <t>週休２日達成状況（合計）</t>
    <rPh sb="9" eb="10">
      <t>ゴウ</t>
    </rPh>
    <rPh sb="10" eb="11">
      <t>ケイ</t>
    </rPh>
    <phoneticPr fontId="4"/>
  </si>
  <si>
    <t>工事完了日</t>
    <rPh sb="0" eb="2">
      <t>コウジ</t>
    </rPh>
    <rPh sb="2" eb="4">
      <t>カンリョウ</t>
    </rPh>
    <rPh sb="4" eb="5">
      <t>ビ</t>
    </rPh>
    <phoneticPr fontId="1"/>
  </si>
  <si>
    <t>対象期間（月単位）</t>
    <rPh sb="0" eb="2">
      <t>タイショウ</t>
    </rPh>
    <rPh sb="2" eb="4">
      <t>キカン</t>
    </rPh>
    <rPh sb="5" eb="6">
      <t>ツキ</t>
    </rPh>
    <rPh sb="6" eb="8">
      <t>タンイ</t>
    </rPh>
    <phoneticPr fontId="4"/>
  </si>
  <si>
    <t>月単位週休
２日判定</t>
    <rPh sb="0" eb="3">
      <t>ツキタンイ</t>
    </rPh>
    <rPh sb="3" eb="5">
      <t>シュウキュウ</t>
    </rPh>
    <rPh sb="7" eb="8">
      <t>ニチ</t>
    </rPh>
    <rPh sb="8" eb="10">
      <t>ハンテイ</t>
    </rPh>
    <phoneticPr fontId="1"/>
  </si>
  <si>
    <t>※月単位週休２日「×」の数</t>
    <rPh sb="1" eb="4">
      <t>ツキタンイ</t>
    </rPh>
    <rPh sb="4" eb="6">
      <t>シュウキュウ</t>
    </rPh>
    <rPh sb="7" eb="8">
      <t>ニチ</t>
    </rPh>
    <rPh sb="12" eb="13">
      <t>カズ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</si>
  <si>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</si>
  <si>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</si>
  <si>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工事場所</t>
    <rPh sb="0" eb="2">
      <t>コウジ</t>
    </rPh>
    <rPh sb="2" eb="4">
      <t>バショ</t>
    </rPh>
    <phoneticPr fontId="1"/>
  </si>
  <si>
    <t>※直前の土曜日</t>
    <rPh sb="1" eb="3">
      <t>チョクゼン</t>
    </rPh>
    <rPh sb="4" eb="7">
      <t>ドヨウビ</t>
    </rPh>
    <phoneticPr fontId="4"/>
  </si>
  <si>
    <t>暦上の休日確保のため</t>
    <phoneticPr fontId="1"/>
  </si>
  <si>
    <t>災害対応のため</t>
    <phoneticPr fontId="1"/>
  </si>
  <si>
    <t>備　考</t>
    <rPh sb="0" eb="1">
      <t>ビ</t>
    </rPh>
    <rPh sb="2" eb="3">
      <t>コウ</t>
    </rPh>
    <phoneticPr fontId="1"/>
  </si>
  <si>
    <t>※この列を基に「様式１（週単位）」を作成してください。</t>
    <rPh sb="3" eb="4">
      <t>レツ</t>
    </rPh>
    <rPh sb="5" eb="6">
      <t>モト</t>
    </rPh>
    <rPh sb="8" eb="10">
      <t>ヨウシキ</t>
    </rPh>
    <rPh sb="12" eb="13">
      <t>シュウ</t>
    </rPh>
    <rPh sb="13" eb="15">
      <t>タンイ</t>
    </rPh>
    <rPh sb="18" eb="20">
      <t>サクセイ</t>
    </rPh>
    <phoneticPr fontId="1"/>
  </si>
  <si>
    <t>↓</t>
    <phoneticPr fontId="1"/>
  </si>
  <si>
    <t>参考様式を基に入力</t>
    <rPh sb="0" eb="2">
      <t>サンコウ</t>
    </rPh>
    <rPh sb="2" eb="4">
      <t>ヨウシキ</t>
    </rPh>
    <rPh sb="5" eb="6">
      <t>モト</t>
    </rPh>
    <rPh sb="7" eb="9">
      <t>ニュウリョク</t>
    </rPh>
    <phoneticPr fontId="1"/>
  </si>
  <si>
    <t>現場着手日</t>
    <rPh sb="0" eb="5">
      <t>ゲンバチャクシュビ</t>
    </rPh>
    <phoneticPr fontId="1"/>
  </si>
  <si>
    <t>現場着手日</t>
    <rPh sb="0" eb="2">
      <t>ゲンバ</t>
    </rPh>
    <rPh sb="2" eb="4">
      <t>チャクシュ</t>
    </rPh>
    <rPh sb="4" eb="5">
      <t>ビ</t>
    </rPh>
    <phoneticPr fontId="1"/>
  </si>
  <si>
    <t>※この列を基に「様式１（月単位）」を作成してください。</t>
    <rPh sb="12" eb="13">
      <t>ツキ</t>
    </rPh>
    <phoneticPr fontId="1"/>
  </si>
  <si>
    <t>様式１：現場閉所実績報告書（週単位）</t>
    <rPh sb="4" eb="6">
      <t>ゲンバ</t>
    </rPh>
    <rPh sb="6" eb="8">
      <t>ヘイショ</t>
    </rPh>
    <rPh sb="8" eb="10">
      <t>ジッセキ</t>
    </rPh>
    <rPh sb="10" eb="13">
      <t>ホウコクショ</t>
    </rPh>
    <rPh sb="14" eb="15">
      <t>シュウ</t>
    </rPh>
    <rPh sb="15" eb="17">
      <t>タンイ</t>
    </rPh>
    <phoneticPr fontId="4"/>
  </si>
  <si>
    <t>様式１：現場閉所実績報告書（月単位）</t>
    <rPh sb="4" eb="6">
      <t>ゲンバ</t>
    </rPh>
    <rPh sb="6" eb="8">
      <t>ヘイショ</t>
    </rPh>
    <rPh sb="8" eb="10">
      <t>ジッセキ</t>
    </rPh>
    <rPh sb="10" eb="13">
      <t>ホウコクショ</t>
    </rPh>
    <rPh sb="14" eb="15">
      <t>ツキ</t>
    </rPh>
    <rPh sb="15" eb="17">
      <t>タンイ</t>
    </rPh>
    <phoneticPr fontId="4"/>
  </si>
  <si>
    <t>※月単位判定欄の数値は必要に応じて削除すること。</t>
    <phoneticPr fontId="1"/>
  </si>
  <si>
    <t>※必要に応じて行の追加・削除をすること。</t>
    <rPh sb="1" eb="3">
      <t>ヒツヨウ</t>
    </rPh>
    <rPh sb="4" eb="5">
      <t>オウ</t>
    </rPh>
    <rPh sb="7" eb="8">
      <t>ギョウ</t>
    </rPh>
    <rPh sb="9" eb="11">
      <t>ツイカ</t>
    </rPh>
    <rPh sb="12" eb="14">
      <t>サクジョ</t>
    </rPh>
    <phoneticPr fontId="1"/>
  </si>
  <si>
    <t>参考様式：現場閉所実績報告書（作業用）</t>
    <rPh sb="0" eb="2">
      <t>サンコウ</t>
    </rPh>
    <rPh sb="2" eb="4">
      <t>ヨウシキ</t>
    </rPh>
    <rPh sb="5" eb="7">
      <t>ゲンバ</t>
    </rPh>
    <rPh sb="7" eb="9">
      <t>ヘイショ</t>
    </rPh>
    <rPh sb="9" eb="11">
      <t>ジッセキ</t>
    </rPh>
    <rPh sb="11" eb="14">
      <t>ホウコクショ</t>
    </rPh>
    <rPh sb="15" eb="18">
      <t>サギョウヨウ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</si>
</sst>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%"/>
    <numFmt numFmtId="177" formatCode="m/d"/>
    <numFmt numFmtId="178" formatCode="General&quot;週目&quot;"/>
    <numFmt numFmtId="179" formatCode="General&quot;月&quot;"/>
    <numFmt numFmtId="180" formatCode="General&quot;日&quot;"/>
    <numFmt numFmtId="181" formatCode="yyyy"/>
    <numFmt numFmtId="182" formatCode="m"/>
    <numFmt numFmtId="183" formatCode="m&quot;月&quot;d&quot;日&quot;;@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sz val="11"/>
      <color rgb="FF0070C0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8"/>
      <color rgb="FFFF0000"/>
      <name val="BIZ UD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/>
  </cellStyleXfs>
  <cellXfs count="181">
    <xf numFmtId="0" fontId="0" fillId="0" borderId="0" xfId="0">
      <alignment vertical="center"/>
    </xf>
    <xf numFmtId="0" fontId="5" fillId="0" borderId="0" xfId="2" applyFont="1" applyAlignment="1">
      <alignment horizontal="left" vertical="center"/>
    </xf>
    <xf numFmtId="0" fontId="5" fillId="0" borderId="0" xfId="2" applyFont="1"/>
    <xf numFmtId="0" fontId="5" fillId="0" borderId="0" xfId="2" applyFont="1" applyAlignment="1">
      <alignment horizontal="center"/>
    </xf>
    <xf numFmtId="14" fontId="5" fillId="3" borderId="17" xfId="2" applyNumberFormat="1" applyFont="1" applyFill="1" applyBorder="1" applyAlignment="1">
      <alignment horizontal="center"/>
    </xf>
    <xf numFmtId="0" fontId="5" fillId="0" borderId="0" xfId="2" applyFont="1" applyAlignment="1">
      <alignment horizontal="right"/>
    </xf>
    <xf numFmtId="14" fontId="5" fillId="0" borderId="0" xfId="2" applyNumberFormat="1" applyFont="1"/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3" borderId="6" xfId="2" applyFont="1" applyFill="1" applyBorder="1" applyAlignment="1">
      <alignment horizontal="center" shrinkToFit="1"/>
    </xf>
    <xf numFmtId="0" fontId="5" fillId="3" borderId="6" xfId="2" applyFont="1" applyFill="1" applyBorder="1" applyAlignment="1">
      <alignment shrinkToFit="1"/>
    </xf>
    <xf numFmtId="0" fontId="5" fillId="0" borderId="0" xfId="2" applyFont="1" applyAlignment="1">
      <alignment horizontal="center" shrinkToFit="1"/>
    </xf>
    <xf numFmtId="0" fontId="5" fillId="0" borderId="0" xfId="2" applyFont="1" applyAlignment="1">
      <alignment shrinkToFit="1"/>
    </xf>
    <xf numFmtId="0" fontId="5" fillId="3" borderId="4" xfId="2" applyFont="1" applyFill="1" applyBorder="1" applyAlignment="1">
      <alignment horizontal="center" shrinkToFit="1"/>
    </xf>
    <xf numFmtId="0" fontId="5" fillId="3" borderId="4" xfId="2" applyFont="1" applyFill="1" applyBorder="1" applyAlignment="1">
      <alignment shrinkToFit="1"/>
    </xf>
    <xf numFmtId="0" fontId="5" fillId="0" borderId="14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179" fontId="5" fillId="0" borderId="3" xfId="2" applyNumberFormat="1" applyFont="1" applyBorder="1" applyAlignment="1">
      <alignment horizontal="right" vertical="center"/>
    </xf>
    <xf numFmtId="178" fontId="5" fillId="0" borderId="5" xfId="2" applyNumberFormat="1" applyFont="1" applyBorder="1" applyAlignment="1">
      <alignment horizontal="left" vertical="center"/>
    </xf>
    <xf numFmtId="183" fontId="5" fillId="0" borderId="3" xfId="2" applyNumberFormat="1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183" fontId="5" fillId="0" borderId="4" xfId="2" applyNumberFormat="1" applyFont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176" fontId="5" fillId="0" borderId="2" xfId="1" applyNumberFormat="1" applyFont="1" applyFill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2" xfId="2" applyFont="1" applyBorder="1" applyAlignment="1">
      <alignment horizontal="left" vertical="center" shrinkToFit="1"/>
    </xf>
    <xf numFmtId="0" fontId="5" fillId="0" borderId="5" xfId="2" applyFont="1" applyBorder="1" applyAlignment="1">
      <alignment horizontal="center" vertical="center"/>
    </xf>
    <xf numFmtId="0" fontId="9" fillId="0" borderId="0" xfId="0" applyFont="1">
      <alignment vertical="center"/>
    </xf>
    <xf numFmtId="0" fontId="5" fillId="0" borderId="0" xfId="0" applyFont="1">
      <alignment vertical="center"/>
    </xf>
    <xf numFmtId="0" fontId="7" fillId="4" borderId="57" xfId="0" applyFont="1" applyFill="1" applyBorder="1" applyAlignment="1">
      <alignment horizontal="center" vertical="center"/>
    </xf>
    <xf numFmtId="0" fontId="7" fillId="4" borderId="58" xfId="0" applyFont="1" applyFill="1" applyBorder="1" applyAlignment="1">
      <alignment horizontal="center" vertical="center"/>
    </xf>
    <xf numFmtId="0" fontId="7" fillId="4" borderId="59" xfId="0" applyFont="1" applyFill="1" applyBorder="1" applyAlignment="1">
      <alignment horizontal="center" vertical="center"/>
    </xf>
    <xf numFmtId="0" fontId="7" fillId="5" borderId="57" xfId="0" applyFont="1" applyFill="1" applyBorder="1" applyAlignment="1">
      <alignment horizontal="center" vertical="center"/>
    </xf>
    <xf numFmtId="0" fontId="7" fillId="5" borderId="58" xfId="0" applyFont="1" applyFill="1" applyBorder="1" applyAlignment="1">
      <alignment horizontal="center" vertical="center"/>
    </xf>
    <xf numFmtId="0" fontId="7" fillId="5" borderId="59" xfId="0" applyFont="1" applyFill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60" xfId="0" applyFont="1" applyBorder="1">
      <alignment vertical="center"/>
    </xf>
    <xf numFmtId="0" fontId="7" fillId="0" borderId="35" xfId="0" applyFont="1" applyBorder="1" applyAlignment="1">
      <alignment horizontal="center" vertical="center"/>
    </xf>
    <xf numFmtId="0" fontId="7" fillId="0" borderId="61" xfId="0" applyFont="1" applyBorder="1">
      <alignment vertical="center"/>
    </xf>
    <xf numFmtId="0" fontId="7" fillId="0" borderId="62" xfId="0" applyFont="1" applyBorder="1">
      <alignment vertical="center"/>
    </xf>
    <xf numFmtId="0" fontId="10" fillId="8" borderId="42" xfId="0" applyFont="1" applyFill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178" fontId="5" fillId="0" borderId="39" xfId="0" applyNumberFormat="1" applyFont="1" applyBorder="1" applyAlignment="1">
      <alignment horizontal="center" vertical="center"/>
    </xf>
    <xf numFmtId="177" fontId="5" fillId="0" borderId="40" xfId="0" applyNumberFormat="1" applyFont="1" applyBorder="1" applyAlignment="1">
      <alignment horizontal="center" vertical="center"/>
    </xf>
    <xf numFmtId="177" fontId="5" fillId="0" borderId="41" xfId="0" applyNumberFormat="1" applyFont="1" applyBorder="1" applyAlignment="1">
      <alignment horizontal="center" vertical="center"/>
    </xf>
    <xf numFmtId="177" fontId="5" fillId="0" borderId="9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7" fontId="5" fillId="0" borderId="39" xfId="0" applyNumberFormat="1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178" fontId="5" fillId="4" borderId="24" xfId="0" applyNumberFormat="1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176" fontId="5" fillId="0" borderId="16" xfId="1" applyNumberFormat="1" applyFont="1" applyBorder="1" applyAlignment="1">
      <alignment horizontal="center" vertical="center"/>
    </xf>
    <xf numFmtId="178" fontId="5" fillId="5" borderId="24" xfId="0" applyNumberFormat="1" applyFont="1" applyFill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177" fontId="5" fillId="0" borderId="34" xfId="0" applyNumberFormat="1" applyFont="1" applyBorder="1" applyAlignment="1">
      <alignment horizontal="center" vertical="center"/>
    </xf>
    <xf numFmtId="177" fontId="5" fillId="0" borderId="18" xfId="0" applyNumberFormat="1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7" fontId="5" fillId="0" borderId="24" xfId="0" applyNumberFormat="1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178" fontId="5" fillId="5" borderId="28" xfId="0" applyNumberFormat="1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178" fontId="5" fillId="0" borderId="0" xfId="0" applyNumberFormat="1" applyFont="1" applyAlignment="1">
      <alignment horizontal="left" vertical="center"/>
    </xf>
    <xf numFmtId="178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180" fontId="5" fillId="0" borderId="0" xfId="0" applyNumberFormat="1" applyFont="1">
      <alignment vertical="center"/>
    </xf>
    <xf numFmtId="176" fontId="5" fillId="0" borderId="0" xfId="1" applyNumberFormat="1" applyFont="1">
      <alignment vertical="center"/>
    </xf>
    <xf numFmtId="0" fontId="5" fillId="0" borderId="0" xfId="0" applyFont="1" applyAlignment="1">
      <alignment horizontal="left" vertical="center"/>
    </xf>
    <xf numFmtId="181" fontId="5" fillId="0" borderId="3" xfId="2" applyNumberFormat="1" applyFont="1" applyBorder="1" applyAlignment="1">
      <alignment horizontal="right" vertical="center"/>
    </xf>
    <xf numFmtId="178" fontId="5" fillId="0" borderId="4" xfId="2" applyNumberFormat="1" applyFont="1" applyBorder="1" applyAlignment="1">
      <alignment horizontal="center" vertical="center"/>
    </xf>
    <xf numFmtId="182" fontId="5" fillId="0" borderId="4" xfId="2" applyNumberFormat="1" applyFont="1" applyBorder="1" applyAlignment="1">
      <alignment horizontal="right" vertical="center"/>
    </xf>
    <xf numFmtId="0" fontId="5" fillId="0" borderId="3" xfId="2" applyFont="1" applyBorder="1" applyAlignment="1">
      <alignment horizontal="center" vertical="center"/>
    </xf>
    <xf numFmtId="0" fontId="5" fillId="0" borderId="5" xfId="2" applyFont="1" applyBorder="1" applyAlignment="1">
      <alignment horizontal="right" vertical="center" shrinkToFit="1"/>
    </xf>
    <xf numFmtId="0" fontId="6" fillId="0" borderId="0" xfId="2" applyFont="1" applyAlignment="1">
      <alignment horizontal="right" vertical="center"/>
    </xf>
    <xf numFmtId="0" fontId="13" fillId="8" borderId="0" xfId="2" applyFont="1" applyFill="1" applyAlignment="1">
      <alignment horizontal="center"/>
    </xf>
    <xf numFmtId="0" fontId="10" fillId="8" borderId="0" xfId="0" applyFont="1" applyFill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8" fillId="0" borderId="0" xfId="2" applyFont="1"/>
    <xf numFmtId="0" fontId="8" fillId="0" borderId="0" xfId="2" applyFont="1" applyAlignment="1">
      <alignment horizontal="center"/>
    </xf>
    <xf numFmtId="0" fontId="10" fillId="8" borderId="0" xfId="2" applyFont="1" applyFill="1" applyAlignment="1">
      <alignment horizontal="center"/>
    </xf>
    <xf numFmtId="0" fontId="10" fillId="0" borderId="0" xfId="2" applyFont="1" applyFill="1" applyAlignment="1"/>
    <xf numFmtId="0" fontId="5" fillId="0" borderId="0" xfId="0" applyFont="1" applyAlignment="1">
      <alignment horizontal="right" vertical="center"/>
    </xf>
    <xf numFmtId="0" fontId="7" fillId="2" borderId="15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14" xfId="2" applyFont="1" applyFill="1" applyBorder="1" applyAlignment="1">
      <alignment horizontal="center" vertical="center"/>
    </xf>
    <xf numFmtId="0" fontId="7" fillId="2" borderId="10" xfId="2" applyFont="1" applyFill="1" applyBorder="1" applyAlignment="1">
      <alignment horizontal="center" vertical="center"/>
    </xf>
    <xf numFmtId="0" fontId="7" fillId="2" borderId="11" xfId="2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0" fontId="7" fillId="2" borderId="9" xfId="2" applyFont="1" applyFill="1" applyBorder="1" applyAlignment="1">
      <alignment horizontal="center" vertical="center"/>
    </xf>
    <xf numFmtId="0" fontId="13" fillId="8" borderId="0" xfId="2" applyFont="1" applyFill="1" applyAlignment="1">
      <alignment horizont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10" fillId="8" borderId="0" xfId="2" applyFont="1" applyFill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11" fillId="6" borderId="29" xfId="0" applyFont="1" applyFill="1" applyBorder="1" applyAlignment="1">
      <alignment horizontal="center" vertical="center"/>
    </xf>
    <xf numFmtId="0" fontId="11" fillId="6" borderId="35" xfId="0" applyFont="1" applyFill="1" applyBorder="1" applyAlignment="1">
      <alignment horizontal="center" vertical="center"/>
    </xf>
    <xf numFmtId="0" fontId="6" fillId="7" borderId="30" xfId="0" applyFont="1" applyFill="1" applyBorder="1" applyAlignment="1">
      <alignment horizontal="center" vertical="center"/>
    </xf>
    <xf numFmtId="0" fontId="6" fillId="7" borderId="36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14" fontId="5" fillId="3" borderId="12" xfId="0" applyNumberFormat="1" applyFont="1" applyFill="1" applyBorder="1" applyAlignment="1">
      <alignment horizontal="center" vertical="center"/>
    </xf>
    <xf numFmtId="14" fontId="5" fillId="3" borderId="13" xfId="0" applyNumberFormat="1" applyFont="1" applyFill="1" applyBorder="1" applyAlignment="1">
      <alignment horizontal="center" vertical="center"/>
    </xf>
    <xf numFmtId="0" fontId="8" fillId="0" borderId="51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177" fontId="8" fillId="0" borderId="53" xfId="0" applyNumberFormat="1" applyFont="1" applyBorder="1" applyAlignment="1">
      <alignment horizontal="left" vertical="center" wrapText="1"/>
    </xf>
    <xf numFmtId="177" fontId="8" fillId="0" borderId="54" xfId="0" applyNumberFormat="1" applyFont="1" applyBorder="1" applyAlignment="1">
      <alignment horizontal="left" vertical="center" wrapText="1"/>
    </xf>
    <xf numFmtId="177" fontId="8" fillId="0" borderId="52" xfId="0" applyNumberFormat="1" applyFont="1" applyBorder="1" applyAlignment="1">
      <alignment horizontal="left" vertical="center" wrapText="1"/>
    </xf>
    <xf numFmtId="179" fontId="5" fillId="0" borderId="23" xfId="0" applyNumberFormat="1" applyFont="1" applyBorder="1" applyAlignment="1">
      <alignment horizontal="right" vertical="center"/>
    </xf>
    <xf numFmtId="179" fontId="5" fillId="0" borderId="25" xfId="0" applyNumberFormat="1" applyFont="1" applyBorder="1" applyAlignment="1">
      <alignment horizontal="right" vertical="center"/>
    </xf>
    <xf numFmtId="179" fontId="5" fillId="0" borderId="22" xfId="0" applyNumberFormat="1" applyFont="1" applyBorder="1" applyAlignment="1">
      <alignment horizontal="right" vertical="center"/>
    </xf>
    <xf numFmtId="178" fontId="5" fillId="0" borderId="11" xfId="0" applyNumberFormat="1" applyFont="1" applyBorder="1" applyAlignment="1">
      <alignment horizontal="left" vertical="center"/>
    </xf>
    <xf numFmtId="178" fontId="5" fillId="0" borderId="7" xfId="0" applyNumberFormat="1" applyFont="1" applyBorder="1" applyAlignment="1">
      <alignment horizontal="left" vertical="center"/>
    </xf>
    <xf numFmtId="178" fontId="5" fillId="0" borderId="9" xfId="0" applyNumberFormat="1" applyFont="1" applyBorder="1" applyAlignment="1">
      <alignment horizontal="left" vertical="center"/>
    </xf>
    <xf numFmtId="0" fontId="8" fillId="0" borderId="28" xfId="0" applyFont="1" applyBorder="1" applyAlignment="1">
      <alignment horizontal="center" vertical="center" wrapText="1"/>
    </xf>
    <xf numFmtId="0" fontId="14" fillId="8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63" xfId="0" applyFont="1" applyBorder="1" applyAlignment="1">
      <alignment horizontal="right" vertical="center"/>
    </xf>
    <xf numFmtId="0" fontId="14" fillId="8" borderId="0" xfId="0" applyFont="1" applyFill="1" applyAlignment="1">
      <alignment horizontal="center" vertical="center" wrapText="1"/>
    </xf>
    <xf numFmtId="179" fontId="5" fillId="0" borderId="26" xfId="0" applyNumberFormat="1" applyFont="1" applyBorder="1" applyAlignment="1">
      <alignment horizontal="right" vertical="center"/>
    </xf>
    <xf numFmtId="178" fontId="5" fillId="0" borderId="27" xfId="0" applyNumberFormat="1" applyFont="1" applyBorder="1" applyAlignment="1">
      <alignment horizontal="left" vertical="center"/>
    </xf>
    <xf numFmtId="177" fontId="8" fillId="0" borderId="55" xfId="0" applyNumberFormat="1" applyFont="1" applyBorder="1" applyAlignment="1">
      <alignment horizontal="left" vertical="center" wrapText="1"/>
    </xf>
  </cellXfs>
  <cellStyles count="3">
    <cellStyle name="パーセント" xfId="1" builtinId="5"/>
    <cellStyle name="標準" xfId="0" builtinId="0"/>
    <cellStyle name="標準 6" xfId="2" xr:uid="{41A9E254-98B4-4C5D-99DE-8DE986F6D111}"/>
  </cellStyles>
  <dxfs count="76"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 tint="-0.34998626667073579"/>
        </patternFill>
      </fill>
    </dxf>
    <dxf>
      <fill>
        <patternFill>
          <bgColor rgb="FFFFCCC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34998626667073579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FFFFCC"/>
      <color rgb="FFFFCCCC"/>
      <color rgb="FF66FFFF"/>
      <color rgb="FFFFCCFF"/>
      <color rgb="FFFF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76200</xdr:colOff>
      <xdr:row>3</xdr:row>
      <xdr:rowOff>28575</xdr:rowOff>
    </xdr:from>
    <xdr:ext cx="2409825" cy="75247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079008-C45C-15E9-C53B-9719F9634C61}"/>
            </a:ext>
          </a:extLst>
        </xdr:cNvPr>
        <xdr:cNvSpPr txBox="1"/>
      </xdr:nvSpPr>
      <xdr:spPr>
        <a:xfrm>
          <a:off x="10229850" y="638175"/>
          <a:ext cx="2409825" cy="75247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600">
              <a:solidFill>
                <a:srgbClr val="FF0000"/>
              </a:solidFill>
            </a:rPr>
            <a:t>完全週休２日が未達成</a:t>
          </a:r>
          <a:endParaRPr kumimoji="1" lang="en-US" altLang="ja-JP" sz="1600">
            <a:solidFill>
              <a:srgbClr val="FF0000"/>
            </a:solidFill>
          </a:endParaRPr>
        </a:p>
        <a:p>
          <a:r>
            <a:rPr kumimoji="1" lang="ja-JP" altLang="en-US" sz="1600">
              <a:solidFill>
                <a:srgbClr val="FF0000"/>
              </a:solidFill>
            </a:rPr>
            <a:t>の場合に提出すること。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6F342-C481-4CBC-8E36-0C6ABB9D5545}">
  <sheetPr>
    <tabColor rgb="FFFF0000"/>
  </sheetPr>
  <dimension ref="A1:S71"/>
  <sheetViews>
    <sheetView tabSelected="1" view="pageBreakPreview" zoomScaleNormal="100" zoomScaleSheetLayoutView="100" workbookViewId="0">
      <pane ySplit="11" topLeftCell="A12" activePane="bottomLeft" state="frozen"/>
      <selection pane="bottomLeft" activeCell="H61" sqref="H61 F61"/>
    </sheetView>
  </sheetViews>
  <sheetFormatPr defaultColWidth="10" defaultRowHeight="13.5" x14ac:dyDescent="0.15"/>
  <cols>
    <col min="1" max="1" width="7.5" style="2" customWidth="1"/>
    <col min="2" max="2" width="8.875" style="2" customWidth="1"/>
    <col min="3" max="3" width="13.875" style="3" customWidth="1"/>
    <col min="4" max="4" width="5.5" style="2" customWidth="1"/>
    <col min="5" max="5" width="13.875" style="3" customWidth="1"/>
    <col min="6" max="10" width="11.25" style="3" customWidth="1"/>
    <col min="11" max="11" width="26" style="2" customWidth="1"/>
    <col min="12" max="13" width="9.75" style="2" customWidth="1"/>
    <col min="14" max="14" width="10.5" style="2" customWidth="1"/>
    <col min="15" max="15" width="16" style="2" customWidth="1"/>
    <col min="16" max="16" width="14.875" style="2" customWidth="1"/>
    <col min="17" max="17" width="12.75" style="2" customWidth="1"/>
    <col min="18" max="118" width="9.75" style="2" customWidth="1"/>
    <col min="119" max="16384" width="10" style="2"/>
  </cols>
  <sheetData>
    <row r="1" spans="1:19" ht="16.149999999999999" customHeight="1" thickBot="1" x14ac:dyDescent="0.2">
      <c r="A1" s="1" t="s">
        <v>70</v>
      </c>
      <c r="I1" s="2"/>
      <c r="J1" s="3" t="s">
        <v>67</v>
      </c>
      <c r="K1" s="4">
        <v>45931</v>
      </c>
      <c r="N1" s="5" t="s">
        <v>60</v>
      </c>
      <c r="O1" s="6">
        <f>K1-WEEKDAY(K1,17)</f>
        <v>45927</v>
      </c>
      <c r="Q1" s="130" t="s">
        <v>63</v>
      </c>
      <c r="R1" s="131"/>
      <c r="S1" s="132"/>
    </row>
    <row r="2" spans="1:19" ht="9" customHeight="1" x14ac:dyDescent="0.15">
      <c r="A2" s="1"/>
      <c r="I2" s="5"/>
      <c r="Q2" s="7" t="s">
        <v>61</v>
      </c>
      <c r="R2" s="8"/>
      <c r="S2" s="9"/>
    </row>
    <row r="3" spans="1:19" ht="16.5" customHeight="1" x14ac:dyDescent="0.15">
      <c r="A3" s="133" t="s">
        <v>6</v>
      </c>
      <c r="B3" s="133"/>
      <c r="C3" s="10"/>
      <c r="D3" s="11"/>
      <c r="E3" s="10"/>
      <c r="F3" s="10"/>
      <c r="G3" s="10"/>
      <c r="H3" s="10"/>
      <c r="I3" s="12"/>
      <c r="J3" s="12"/>
      <c r="K3" s="13"/>
      <c r="Q3" s="7" t="s">
        <v>62</v>
      </c>
      <c r="R3" s="8"/>
      <c r="S3" s="9"/>
    </row>
    <row r="4" spans="1:19" ht="16.5" customHeight="1" x14ac:dyDescent="0.15">
      <c r="A4" s="125" t="s">
        <v>59</v>
      </c>
      <c r="B4" s="125"/>
      <c r="C4" s="14"/>
      <c r="D4" s="15"/>
      <c r="E4" s="14"/>
      <c r="F4" s="14"/>
      <c r="G4" s="14"/>
      <c r="H4" s="14"/>
      <c r="I4" s="12"/>
      <c r="J4" s="12"/>
      <c r="K4" s="13"/>
      <c r="Q4" s="16"/>
      <c r="R4" s="17"/>
      <c r="S4" s="18"/>
    </row>
    <row r="5" spans="1:19" ht="16.5" customHeight="1" x14ac:dyDescent="0.15">
      <c r="A5" s="125" t="s">
        <v>15</v>
      </c>
      <c r="B5" s="125"/>
      <c r="C5" s="14"/>
      <c r="D5" s="15"/>
      <c r="E5" s="14"/>
      <c r="F5" s="14"/>
      <c r="G5" s="14"/>
      <c r="H5" s="14"/>
      <c r="I5" s="12"/>
      <c r="J5" s="12"/>
      <c r="K5" s="13"/>
      <c r="Q5" s="7"/>
      <c r="R5" s="8"/>
      <c r="S5" s="9"/>
    </row>
    <row r="6" spans="1:19" ht="16.5" customHeight="1" x14ac:dyDescent="0.15">
      <c r="A6" s="125" t="s">
        <v>16</v>
      </c>
      <c r="B6" s="125"/>
      <c r="C6" s="14"/>
      <c r="D6" s="15"/>
      <c r="E6" s="14"/>
      <c r="F6" s="14"/>
      <c r="G6" s="14"/>
      <c r="H6" s="14"/>
      <c r="I6" s="12"/>
      <c r="J6" s="12"/>
      <c r="K6" s="13"/>
    </row>
    <row r="7" spans="1:19" ht="3" customHeight="1" x14ac:dyDescent="0.15">
      <c r="A7" s="1"/>
    </row>
    <row r="8" spans="1:19" ht="11.25" customHeight="1" x14ac:dyDescent="0.15">
      <c r="A8" s="1"/>
      <c r="F8" s="123" t="s">
        <v>66</v>
      </c>
      <c r="G8" s="123"/>
      <c r="H8" s="123"/>
    </row>
    <row r="9" spans="1:19" ht="11.25" customHeight="1" x14ac:dyDescent="0.15">
      <c r="A9" s="1"/>
      <c r="F9" s="107" t="s">
        <v>65</v>
      </c>
      <c r="G9" s="107" t="s">
        <v>65</v>
      </c>
      <c r="H9" s="107" t="s">
        <v>65</v>
      </c>
    </row>
    <row r="10" spans="1:19" ht="13.5" customHeight="1" x14ac:dyDescent="0.15">
      <c r="A10" s="117" t="s">
        <v>40</v>
      </c>
      <c r="B10" s="118"/>
      <c r="C10" s="118"/>
      <c r="D10" s="118"/>
      <c r="E10" s="119"/>
      <c r="F10" s="127" t="s">
        <v>21</v>
      </c>
      <c r="G10" s="129" t="s">
        <v>46</v>
      </c>
      <c r="H10" s="129" t="s">
        <v>25</v>
      </c>
      <c r="I10" s="129" t="s">
        <v>24</v>
      </c>
      <c r="J10" s="129" t="s">
        <v>48</v>
      </c>
      <c r="K10" s="115" t="s">
        <v>45</v>
      </c>
    </row>
    <row r="11" spans="1:19" ht="13.5" customHeight="1" x14ac:dyDescent="0.15">
      <c r="A11" s="120"/>
      <c r="B11" s="121"/>
      <c r="C11" s="121"/>
      <c r="D11" s="121"/>
      <c r="E11" s="122"/>
      <c r="F11" s="128"/>
      <c r="G11" s="129"/>
      <c r="H11" s="129"/>
      <c r="I11" s="129"/>
      <c r="J11" s="129"/>
      <c r="K11" s="116"/>
    </row>
    <row r="12" spans="1:19" ht="17.100000000000001" customHeight="1" x14ac:dyDescent="0.15">
      <c r="A12" s="19">
        <f t="shared" ref="A12:A51" si="0">MONTH(C12)</f>
        <v>9</v>
      </c>
      <c r="B12" s="20">
        <f t="shared" ref="B12:B51" si="1">WEEKNUM(C12,2)-WEEKNUM(DATE(YEAR(C12),MONTH(C12),1),2)+1</f>
        <v>4</v>
      </c>
      <c r="C12" s="21">
        <f>O1</f>
        <v>45927</v>
      </c>
      <c r="D12" s="22" t="s">
        <v>41</v>
      </c>
      <c r="E12" s="23">
        <f>C12+6</f>
        <v>45933</v>
      </c>
      <c r="F12" s="24"/>
      <c r="G12" s="24"/>
      <c r="H12" s="24"/>
      <c r="I12" s="25" t="str">
        <f>IF(F12=0,"",H12/F12)</f>
        <v/>
      </c>
      <c r="J12" s="26" t="str">
        <f>IF(G12=0,"－",IF(H12&gt;=G12,"○",IF(I12&gt;0.285,"○","×")))</f>
        <v>－</v>
      </c>
      <c r="K12" s="27"/>
    </row>
    <row r="13" spans="1:19" ht="17.100000000000001" customHeight="1" x14ac:dyDescent="0.15">
      <c r="A13" s="19">
        <f t="shared" si="0"/>
        <v>10</v>
      </c>
      <c r="B13" s="20">
        <f t="shared" si="1"/>
        <v>1</v>
      </c>
      <c r="C13" s="21">
        <f>C12+7</f>
        <v>45934</v>
      </c>
      <c r="D13" s="22" t="s">
        <v>41</v>
      </c>
      <c r="E13" s="23">
        <f>C13+6</f>
        <v>45940</v>
      </c>
      <c r="F13" s="24"/>
      <c r="G13" s="24"/>
      <c r="H13" s="24"/>
      <c r="I13" s="25" t="str">
        <f t="shared" ref="I13:I43" si="2">IF(F13=0,"",H13/F13)</f>
        <v/>
      </c>
      <c r="J13" s="26" t="str">
        <f t="shared" ref="J13:J62" si="3">IF(G13=0,"－",IF(H13&gt;=G13,"○",IF(I13&gt;0.285,"○","×")))</f>
        <v>－</v>
      </c>
      <c r="K13" s="27"/>
    </row>
    <row r="14" spans="1:19" ht="17.100000000000001" customHeight="1" x14ac:dyDescent="0.15">
      <c r="A14" s="19">
        <f t="shared" si="0"/>
        <v>10</v>
      </c>
      <c r="B14" s="20">
        <f t="shared" si="1"/>
        <v>2</v>
      </c>
      <c r="C14" s="21">
        <f t="shared" ref="C14:C43" si="4">C13+7</f>
        <v>45941</v>
      </c>
      <c r="D14" s="22" t="s">
        <v>41</v>
      </c>
      <c r="E14" s="23">
        <f>C14+6</f>
        <v>45947</v>
      </c>
      <c r="F14" s="24"/>
      <c r="G14" s="24"/>
      <c r="H14" s="24"/>
      <c r="I14" s="25" t="str">
        <f t="shared" si="2"/>
        <v/>
      </c>
      <c r="J14" s="26" t="str">
        <f t="shared" si="3"/>
        <v>－</v>
      </c>
      <c r="K14" s="27"/>
    </row>
    <row r="15" spans="1:19" ht="17.100000000000001" customHeight="1" x14ac:dyDescent="0.15">
      <c r="A15" s="19">
        <f t="shared" si="0"/>
        <v>10</v>
      </c>
      <c r="B15" s="20">
        <f t="shared" si="1"/>
        <v>3</v>
      </c>
      <c r="C15" s="21">
        <f t="shared" si="4"/>
        <v>45948</v>
      </c>
      <c r="D15" s="22" t="s">
        <v>41</v>
      </c>
      <c r="E15" s="23">
        <f t="shared" ref="E15:E43" si="5">C15+6</f>
        <v>45954</v>
      </c>
      <c r="F15" s="24"/>
      <c r="G15" s="24"/>
      <c r="H15" s="24"/>
      <c r="I15" s="25" t="str">
        <f t="shared" si="2"/>
        <v/>
      </c>
      <c r="J15" s="26" t="str">
        <f t="shared" si="3"/>
        <v>－</v>
      </c>
      <c r="K15" s="27"/>
    </row>
    <row r="16" spans="1:19" ht="17.100000000000001" customHeight="1" x14ac:dyDescent="0.15">
      <c r="A16" s="19">
        <f t="shared" si="0"/>
        <v>10</v>
      </c>
      <c r="B16" s="20">
        <f t="shared" si="1"/>
        <v>4</v>
      </c>
      <c r="C16" s="21">
        <f t="shared" si="4"/>
        <v>45955</v>
      </c>
      <c r="D16" s="22" t="s">
        <v>41</v>
      </c>
      <c r="E16" s="23">
        <f t="shared" si="5"/>
        <v>45961</v>
      </c>
      <c r="F16" s="24"/>
      <c r="G16" s="24"/>
      <c r="H16" s="24"/>
      <c r="I16" s="25" t="str">
        <f t="shared" si="2"/>
        <v/>
      </c>
      <c r="J16" s="26" t="str">
        <f t="shared" si="3"/>
        <v>－</v>
      </c>
      <c r="K16" s="27"/>
    </row>
    <row r="17" spans="1:11" ht="17.100000000000001" customHeight="1" x14ac:dyDescent="0.15">
      <c r="A17" s="19">
        <f t="shared" si="0"/>
        <v>11</v>
      </c>
      <c r="B17" s="20">
        <f t="shared" si="1"/>
        <v>1</v>
      </c>
      <c r="C17" s="21">
        <f t="shared" si="4"/>
        <v>45962</v>
      </c>
      <c r="D17" s="22" t="s">
        <v>41</v>
      </c>
      <c r="E17" s="23">
        <f t="shared" si="5"/>
        <v>45968</v>
      </c>
      <c r="F17" s="24"/>
      <c r="G17" s="24"/>
      <c r="H17" s="24"/>
      <c r="I17" s="25" t="str">
        <f t="shared" si="2"/>
        <v/>
      </c>
      <c r="J17" s="26" t="str">
        <f>IF(G17=0,"－",IF(H17&gt;=G17,"○",IF(I17&gt;0.285,"○","×")))</f>
        <v>－</v>
      </c>
      <c r="K17" s="27"/>
    </row>
    <row r="18" spans="1:11" ht="17.100000000000001" customHeight="1" x14ac:dyDescent="0.15">
      <c r="A18" s="19">
        <f t="shared" si="0"/>
        <v>11</v>
      </c>
      <c r="B18" s="20">
        <f t="shared" si="1"/>
        <v>2</v>
      </c>
      <c r="C18" s="21">
        <f t="shared" si="4"/>
        <v>45969</v>
      </c>
      <c r="D18" s="22" t="s">
        <v>41</v>
      </c>
      <c r="E18" s="23">
        <f t="shared" si="5"/>
        <v>45975</v>
      </c>
      <c r="F18" s="24"/>
      <c r="G18" s="24"/>
      <c r="H18" s="24"/>
      <c r="I18" s="25" t="str">
        <f t="shared" si="2"/>
        <v/>
      </c>
      <c r="J18" s="26" t="str">
        <f t="shared" si="3"/>
        <v>－</v>
      </c>
      <c r="K18" s="27"/>
    </row>
    <row r="19" spans="1:11" ht="17.100000000000001" customHeight="1" x14ac:dyDescent="0.15">
      <c r="A19" s="19">
        <f t="shared" si="0"/>
        <v>11</v>
      </c>
      <c r="B19" s="20">
        <f t="shared" si="1"/>
        <v>3</v>
      </c>
      <c r="C19" s="21">
        <f t="shared" si="4"/>
        <v>45976</v>
      </c>
      <c r="D19" s="22" t="s">
        <v>41</v>
      </c>
      <c r="E19" s="23">
        <f t="shared" si="5"/>
        <v>45982</v>
      </c>
      <c r="F19" s="24"/>
      <c r="G19" s="24"/>
      <c r="H19" s="24"/>
      <c r="I19" s="25" t="str">
        <f t="shared" si="2"/>
        <v/>
      </c>
      <c r="J19" s="26" t="str">
        <f t="shared" si="3"/>
        <v>－</v>
      </c>
      <c r="K19" s="27"/>
    </row>
    <row r="20" spans="1:11" ht="17.100000000000001" customHeight="1" x14ac:dyDescent="0.15">
      <c r="A20" s="19">
        <f t="shared" si="0"/>
        <v>11</v>
      </c>
      <c r="B20" s="20">
        <f t="shared" si="1"/>
        <v>4</v>
      </c>
      <c r="C20" s="21">
        <f t="shared" si="4"/>
        <v>45983</v>
      </c>
      <c r="D20" s="22" t="s">
        <v>41</v>
      </c>
      <c r="E20" s="23">
        <f t="shared" si="5"/>
        <v>45989</v>
      </c>
      <c r="F20" s="24"/>
      <c r="G20" s="24"/>
      <c r="H20" s="24"/>
      <c r="I20" s="25" t="str">
        <f t="shared" si="2"/>
        <v/>
      </c>
      <c r="J20" s="26" t="str">
        <f t="shared" si="3"/>
        <v>－</v>
      </c>
      <c r="K20" s="27"/>
    </row>
    <row r="21" spans="1:11" ht="17.100000000000001" customHeight="1" x14ac:dyDescent="0.15">
      <c r="A21" s="19">
        <f t="shared" si="0"/>
        <v>11</v>
      </c>
      <c r="B21" s="20">
        <f t="shared" si="1"/>
        <v>5</v>
      </c>
      <c r="C21" s="21">
        <f t="shared" si="4"/>
        <v>45990</v>
      </c>
      <c r="D21" s="22" t="s">
        <v>41</v>
      </c>
      <c r="E21" s="23">
        <f t="shared" si="5"/>
        <v>45996</v>
      </c>
      <c r="F21" s="24"/>
      <c r="G21" s="24"/>
      <c r="H21" s="24"/>
      <c r="I21" s="25" t="str">
        <f t="shared" si="2"/>
        <v/>
      </c>
      <c r="J21" s="26" t="str">
        <f t="shared" si="3"/>
        <v>－</v>
      </c>
      <c r="K21" s="27"/>
    </row>
    <row r="22" spans="1:11" ht="17.100000000000001" customHeight="1" x14ac:dyDescent="0.15">
      <c r="A22" s="19">
        <f t="shared" si="0"/>
        <v>12</v>
      </c>
      <c r="B22" s="20">
        <f t="shared" si="1"/>
        <v>1</v>
      </c>
      <c r="C22" s="21">
        <f t="shared" si="4"/>
        <v>45997</v>
      </c>
      <c r="D22" s="22" t="s">
        <v>41</v>
      </c>
      <c r="E22" s="23">
        <f t="shared" si="5"/>
        <v>46003</v>
      </c>
      <c r="F22" s="24"/>
      <c r="G22" s="24"/>
      <c r="H22" s="24"/>
      <c r="I22" s="25" t="str">
        <f t="shared" si="2"/>
        <v/>
      </c>
      <c r="J22" s="26" t="str">
        <f t="shared" si="3"/>
        <v>－</v>
      </c>
      <c r="K22" s="27"/>
    </row>
    <row r="23" spans="1:11" ht="17.100000000000001" customHeight="1" x14ac:dyDescent="0.15">
      <c r="A23" s="19">
        <f t="shared" si="0"/>
        <v>12</v>
      </c>
      <c r="B23" s="20">
        <f t="shared" si="1"/>
        <v>2</v>
      </c>
      <c r="C23" s="21">
        <f t="shared" si="4"/>
        <v>46004</v>
      </c>
      <c r="D23" s="22" t="s">
        <v>41</v>
      </c>
      <c r="E23" s="23">
        <f t="shared" si="5"/>
        <v>46010</v>
      </c>
      <c r="F23" s="24"/>
      <c r="G23" s="24"/>
      <c r="H23" s="24"/>
      <c r="I23" s="25" t="str">
        <f t="shared" si="2"/>
        <v/>
      </c>
      <c r="J23" s="26" t="str">
        <f t="shared" si="3"/>
        <v>－</v>
      </c>
      <c r="K23" s="27"/>
    </row>
    <row r="24" spans="1:11" ht="17.100000000000001" customHeight="1" x14ac:dyDescent="0.15">
      <c r="A24" s="19">
        <f t="shared" si="0"/>
        <v>12</v>
      </c>
      <c r="B24" s="20">
        <f t="shared" si="1"/>
        <v>3</v>
      </c>
      <c r="C24" s="21">
        <f t="shared" si="4"/>
        <v>46011</v>
      </c>
      <c r="D24" s="22" t="s">
        <v>41</v>
      </c>
      <c r="E24" s="23">
        <f t="shared" si="5"/>
        <v>46017</v>
      </c>
      <c r="F24" s="24"/>
      <c r="G24" s="24"/>
      <c r="H24" s="24"/>
      <c r="I24" s="25" t="str">
        <f t="shared" si="2"/>
        <v/>
      </c>
      <c r="J24" s="26" t="str">
        <f t="shared" si="3"/>
        <v>－</v>
      </c>
      <c r="K24" s="27"/>
    </row>
    <row r="25" spans="1:11" ht="17.100000000000001" customHeight="1" x14ac:dyDescent="0.15">
      <c r="A25" s="19">
        <f t="shared" si="0"/>
        <v>12</v>
      </c>
      <c r="B25" s="20">
        <f t="shared" si="1"/>
        <v>4</v>
      </c>
      <c r="C25" s="21">
        <f t="shared" si="4"/>
        <v>46018</v>
      </c>
      <c r="D25" s="22" t="s">
        <v>41</v>
      </c>
      <c r="E25" s="23">
        <f t="shared" si="5"/>
        <v>46024</v>
      </c>
      <c r="F25" s="24"/>
      <c r="G25" s="24"/>
      <c r="H25" s="24"/>
      <c r="I25" s="25" t="str">
        <f t="shared" si="2"/>
        <v/>
      </c>
      <c r="J25" s="26" t="str">
        <f t="shared" si="3"/>
        <v>－</v>
      </c>
      <c r="K25" s="27"/>
    </row>
    <row r="26" spans="1:11" ht="17.100000000000001" customHeight="1" x14ac:dyDescent="0.15">
      <c r="A26" s="19">
        <f t="shared" si="0"/>
        <v>1</v>
      </c>
      <c r="B26" s="20">
        <f t="shared" si="1"/>
        <v>1</v>
      </c>
      <c r="C26" s="21">
        <f t="shared" si="4"/>
        <v>46025</v>
      </c>
      <c r="D26" s="22" t="s">
        <v>41</v>
      </c>
      <c r="E26" s="23">
        <f t="shared" si="5"/>
        <v>46031</v>
      </c>
      <c r="F26" s="24"/>
      <c r="G26" s="24"/>
      <c r="H26" s="24"/>
      <c r="I26" s="25" t="str">
        <f t="shared" si="2"/>
        <v/>
      </c>
      <c r="J26" s="26" t="str">
        <f t="shared" si="3"/>
        <v>－</v>
      </c>
      <c r="K26" s="27"/>
    </row>
    <row r="27" spans="1:11" ht="17.100000000000001" customHeight="1" x14ac:dyDescent="0.15">
      <c r="A27" s="19">
        <f t="shared" si="0"/>
        <v>1</v>
      </c>
      <c r="B27" s="20">
        <f t="shared" si="1"/>
        <v>2</v>
      </c>
      <c r="C27" s="21">
        <f t="shared" si="4"/>
        <v>46032</v>
      </c>
      <c r="D27" s="22" t="s">
        <v>41</v>
      </c>
      <c r="E27" s="23">
        <f t="shared" si="5"/>
        <v>46038</v>
      </c>
      <c r="F27" s="24"/>
      <c r="G27" s="24"/>
      <c r="H27" s="24"/>
      <c r="I27" s="25" t="str">
        <f t="shared" si="2"/>
        <v/>
      </c>
      <c r="J27" s="26" t="str">
        <f t="shared" si="3"/>
        <v>－</v>
      </c>
      <c r="K27" s="27"/>
    </row>
    <row r="28" spans="1:11" ht="17.100000000000001" customHeight="1" x14ac:dyDescent="0.15">
      <c r="A28" s="19">
        <f t="shared" si="0"/>
        <v>1</v>
      </c>
      <c r="B28" s="20">
        <f t="shared" si="1"/>
        <v>3</v>
      </c>
      <c r="C28" s="21">
        <f t="shared" si="4"/>
        <v>46039</v>
      </c>
      <c r="D28" s="22" t="s">
        <v>41</v>
      </c>
      <c r="E28" s="23">
        <f t="shared" si="5"/>
        <v>46045</v>
      </c>
      <c r="F28" s="24"/>
      <c r="G28" s="24"/>
      <c r="H28" s="24"/>
      <c r="I28" s="25" t="str">
        <f t="shared" si="2"/>
        <v/>
      </c>
      <c r="J28" s="26" t="str">
        <f t="shared" si="3"/>
        <v>－</v>
      </c>
      <c r="K28" s="27"/>
    </row>
    <row r="29" spans="1:11" ht="17.100000000000001" customHeight="1" x14ac:dyDescent="0.15">
      <c r="A29" s="19">
        <f t="shared" si="0"/>
        <v>1</v>
      </c>
      <c r="B29" s="20">
        <f t="shared" si="1"/>
        <v>4</v>
      </c>
      <c r="C29" s="21">
        <f t="shared" si="4"/>
        <v>46046</v>
      </c>
      <c r="D29" s="22" t="s">
        <v>41</v>
      </c>
      <c r="E29" s="23">
        <f t="shared" si="5"/>
        <v>46052</v>
      </c>
      <c r="F29" s="24"/>
      <c r="G29" s="24"/>
      <c r="H29" s="24"/>
      <c r="I29" s="25" t="str">
        <f t="shared" si="2"/>
        <v/>
      </c>
      <c r="J29" s="26" t="str">
        <f t="shared" si="3"/>
        <v>－</v>
      </c>
      <c r="K29" s="27"/>
    </row>
    <row r="30" spans="1:11" ht="17.100000000000001" customHeight="1" x14ac:dyDescent="0.15">
      <c r="A30" s="19">
        <f t="shared" si="0"/>
        <v>1</v>
      </c>
      <c r="B30" s="20">
        <f t="shared" si="1"/>
        <v>5</v>
      </c>
      <c r="C30" s="21">
        <f t="shared" si="4"/>
        <v>46053</v>
      </c>
      <c r="D30" s="22" t="s">
        <v>41</v>
      </c>
      <c r="E30" s="23">
        <f t="shared" si="5"/>
        <v>46059</v>
      </c>
      <c r="F30" s="24"/>
      <c r="G30" s="24"/>
      <c r="H30" s="24"/>
      <c r="I30" s="25" t="str">
        <f t="shared" si="2"/>
        <v/>
      </c>
      <c r="J30" s="26" t="str">
        <f t="shared" si="3"/>
        <v>－</v>
      </c>
      <c r="K30" s="27"/>
    </row>
    <row r="31" spans="1:11" ht="17.100000000000001" customHeight="1" x14ac:dyDescent="0.15">
      <c r="A31" s="19">
        <f t="shared" si="0"/>
        <v>2</v>
      </c>
      <c r="B31" s="20">
        <f t="shared" si="1"/>
        <v>2</v>
      </c>
      <c r="C31" s="21">
        <f t="shared" si="4"/>
        <v>46060</v>
      </c>
      <c r="D31" s="22" t="s">
        <v>41</v>
      </c>
      <c r="E31" s="23">
        <f t="shared" si="5"/>
        <v>46066</v>
      </c>
      <c r="F31" s="24"/>
      <c r="G31" s="24"/>
      <c r="H31" s="24"/>
      <c r="I31" s="25" t="str">
        <f t="shared" si="2"/>
        <v/>
      </c>
      <c r="J31" s="26" t="str">
        <f t="shared" si="3"/>
        <v>－</v>
      </c>
      <c r="K31" s="27"/>
    </row>
    <row r="32" spans="1:11" ht="17.100000000000001" customHeight="1" x14ac:dyDescent="0.15">
      <c r="A32" s="19">
        <f t="shared" si="0"/>
        <v>2</v>
      </c>
      <c r="B32" s="20">
        <f t="shared" si="1"/>
        <v>3</v>
      </c>
      <c r="C32" s="21">
        <f t="shared" si="4"/>
        <v>46067</v>
      </c>
      <c r="D32" s="22" t="s">
        <v>41</v>
      </c>
      <c r="E32" s="23">
        <f t="shared" si="5"/>
        <v>46073</v>
      </c>
      <c r="F32" s="24"/>
      <c r="G32" s="24"/>
      <c r="H32" s="24"/>
      <c r="I32" s="25" t="str">
        <f t="shared" si="2"/>
        <v/>
      </c>
      <c r="J32" s="26" t="str">
        <f t="shared" si="3"/>
        <v>－</v>
      </c>
      <c r="K32" s="27"/>
    </row>
    <row r="33" spans="1:11" ht="17.100000000000001" customHeight="1" x14ac:dyDescent="0.15">
      <c r="A33" s="19">
        <f t="shared" si="0"/>
        <v>2</v>
      </c>
      <c r="B33" s="20">
        <f t="shared" si="1"/>
        <v>4</v>
      </c>
      <c r="C33" s="21">
        <f t="shared" si="4"/>
        <v>46074</v>
      </c>
      <c r="D33" s="22" t="s">
        <v>41</v>
      </c>
      <c r="E33" s="23">
        <f t="shared" si="5"/>
        <v>46080</v>
      </c>
      <c r="F33" s="24"/>
      <c r="G33" s="24"/>
      <c r="H33" s="24"/>
      <c r="I33" s="25" t="str">
        <f t="shared" si="2"/>
        <v/>
      </c>
      <c r="J33" s="26" t="str">
        <f t="shared" si="3"/>
        <v>－</v>
      </c>
      <c r="K33" s="27"/>
    </row>
    <row r="34" spans="1:11" ht="17.100000000000001" customHeight="1" x14ac:dyDescent="0.15">
      <c r="A34" s="19">
        <f t="shared" si="0"/>
        <v>2</v>
      </c>
      <c r="B34" s="20">
        <f t="shared" si="1"/>
        <v>5</v>
      </c>
      <c r="C34" s="21">
        <f t="shared" si="4"/>
        <v>46081</v>
      </c>
      <c r="D34" s="22" t="s">
        <v>41</v>
      </c>
      <c r="E34" s="23">
        <f t="shared" si="5"/>
        <v>46087</v>
      </c>
      <c r="F34" s="24"/>
      <c r="G34" s="24"/>
      <c r="H34" s="24"/>
      <c r="I34" s="25" t="str">
        <f t="shared" si="2"/>
        <v/>
      </c>
      <c r="J34" s="26" t="str">
        <f t="shared" si="3"/>
        <v>－</v>
      </c>
      <c r="K34" s="27"/>
    </row>
    <row r="35" spans="1:11" ht="17.100000000000001" customHeight="1" x14ac:dyDescent="0.15">
      <c r="A35" s="19">
        <f t="shared" si="0"/>
        <v>3</v>
      </c>
      <c r="B35" s="20">
        <f t="shared" si="1"/>
        <v>2</v>
      </c>
      <c r="C35" s="21">
        <f t="shared" si="4"/>
        <v>46088</v>
      </c>
      <c r="D35" s="22" t="s">
        <v>41</v>
      </c>
      <c r="E35" s="23">
        <f t="shared" si="5"/>
        <v>46094</v>
      </c>
      <c r="F35" s="24"/>
      <c r="G35" s="24"/>
      <c r="H35" s="24"/>
      <c r="I35" s="25" t="str">
        <f t="shared" si="2"/>
        <v/>
      </c>
      <c r="J35" s="26" t="str">
        <f t="shared" si="3"/>
        <v>－</v>
      </c>
      <c r="K35" s="27"/>
    </row>
    <row r="36" spans="1:11" ht="17.100000000000001" customHeight="1" x14ac:dyDescent="0.15">
      <c r="A36" s="19">
        <f t="shared" si="0"/>
        <v>3</v>
      </c>
      <c r="B36" s="20">
        <f t="shared" si="1"/>
        <v>3</v>
      </c>
      <c r="C36" s="21">
        <f t="shared" si="4"/>
        <v>46095</v>
      </c>
      <c r="D36" s="22" t="s">
        <v>41</v>
      </c>
      <c r="E36" s="23">
        <f t="shared" si="5"/>
        <v>46101</v>
      </c>
      <c r="F36" s="24"/>
      <c r="G36" s="24"/>
      <c r="H36" s="24"/>
      <c r="I36" s="25" t="str">
        <f t="shared" si="2"/>
        <v/>
      </c>
      <c r="J36" s="26" t="str">
        <f t="shared" si="3"/>
        <v>－</v>
      </c>
      <c r="K36" s="27"/>
    </row>
    <row r="37" spans="1:11" ht="17.100000000000001" customHeight="1" x14ac:dyDescent="0.15">
      <c r="A37" s="19">
        <f t="shared" si="0"/>
        <v>3</v>
      </c>
      <c r="B37" s="20">
        <f t="shared" si="1"/>
        <v>4</v>
      </c>
      <c r="C37" s="21">
        <f t="shared" si="4"/>
        <v>46102</v>
      </c>
      <c r="D37" s="22" t="s">
        <v>41</v>
      </c>
      <c r="E37" s="23">
        <f t="shared" si="5"/>
        <v>46108</v>
      </c>
      <c r="F37" s="24"/>
      <c r="G37" s="24"/>
      <c r="H37" s="24"/>
      <c r="I37" s="25" t="str">
        <f t="shared" si="2"/>
        <v/>
      </c>
      <c r="J37" s="26" t="str">
        <f t="shared" si="3"/>
        <v>－</v>
      </c>
      <c r="K37" s="27"/>
    </row>
    <row r="38" spans="1:11" ht="17.100000000000001" customHeight="1" x14ac:dyDescent="0.15">
      <c r="A38" s="19">
        <f t="shared" si="0"/>
        <v>3</v>
      </c>
      <c r="B38" s="20">
        <f t="shared" si="1"/>
        <v>5</v>
      </c>
      <c r="C38" s="21">
        <f t="shared" si="4"/>
        <v>46109</v>
      </c>
      <c r="D38" s="22" t="s">
        <v>41</v>
      </c>
      <c r="E38" s="23">
        <f t="shared" si="5"/>
        <v>46115</v>
      </c>
      <c r="F38" s="24"/>
      <c r="G38" s="24"/>
      <c r="H38" s="24"/>
      <c r="I38" s="25" t="str">
        <f t="shared" si="2"/>
        <v/>
      </c>
      <c r="J38" s="26" t="str">
        <f t="shared" si="3"/>
        <v>－</v>
      </c>
      <c r="K38" s="27"/>
    </row>
    <row r="39" spans="1:11" ht="17.100000000000001" customHeight="1" x14ac:dyDescent="0.15">
      <c r="A39" s="19">
        <f t="shared" si="0"/>
        <v>4</v>
      </c>
      <c r="B39" s="20">
        <f t="shared" si="1"/>
        <v>1</v>
      </c>
      <c r="C39" s="21">
        <f t="shared" si="4"/>
        <v>46116</v>
      </c>
      <c r="D39" s="22" t="s">
        <v>41</v>
      </c>
      <c r="E39" s="23">
        <f t="shared" si="5"/>
        <v>46122</v>
      </c>
      <c r="F39" s="24"/>
      <c r="G39" s="24"/>
      <c r="H39" s="24"/>
      <c r="I39" s="25" t="str">
        <f t="shared" si="2"/>
        <v/>
      </c>
      <c r="J39" s="26" t="str">
        <f t="shared" si="3"/>
        <v>－</v>
      </c>
      <c r="K39" s="27"/>
    </row>
    <row r="40" spans="1:11" ht="17.100000000000001" customHeight="1" x14ac:dyDescent="0.15">
      <c r="A40" s="19">
        <f t="shared" si="0"/>
        <v>4</v>
      </c>
      <c r="B40" s="20">
        <f t="shared" si="1"/>
        <v>2</v>
      </c>
      <c r="C40" s="21">
        <f t="shared" si="4"/>
        <v>46123</v>
      </c>
      <c r="D40" s="22" t="s">
        <v>41</v>
      </c>
      <c r="E40" s="23">
        <f t="shared" si="5"/>
        <v>46129</v>
      </c>
      <c r="F40" s="24"/>
      <c r="G40" s="24"/>
      <c r="H40" s="24"/>
      <c r="I40" s="25" t="str">
        <f t="shared" si="2"/>
        <v/>
      </c>
      <c r="J40" s="26" t="str">
        <f t="shared" si="3"/>
        <v>－</v>
      </c>
      <c r="K40" s="27"/>
    </row>
    <row r="41" spans="1:11" ht="17.100000000000001" customHeight="1" x14ac:dyDescent="0.15">
      <c r="A41" s="19">
        <f t="shared" si="0"/>
        <v>4</v>
      </c>
      <c r="B41" s="20">
        <f t="shared" si="1"/>
        <v>3</v>
      </c>
      <c r="C41" s="21">
        <f t="shared" si="4"/>
        <v>46130</v>
      </c>
      <c r="D41" s="22" t="s">
        <v>41</v>
      </c>
      <c r="E41" s="23">
        <f t="shared" si="5"/>
        <v>46136</v>
      </c>
      <c r="F41" s="24"/>
      <c r="G41" s="24"/>
      <c r="H41" s="24"/>
      <c r="I41" s="25" t="str">
        <f t="shared" si="2"/>
        <v/>
      </c>
      <c r="J41" s="26" t="str">
        <f t="shared" si="3"/>
        <v>－</v>
      </c>
      <c r="K41" s="27"/>
    </row>
    <row r="42" spans="1:11" ht="17.100000000000001" customHeight="1" x14ac:dyDescent="0.15">
      <c r="A42" s="19">
        <f t="shared" si="0"/>
        <v>4</v>
      </c>
      <c r="B42" s="20">
        <f t="shared" si="1"/>
        <v>4</v>
      </c>
      <c r="C42" s="21">
        <f t="shared" si="4"/>
        <v>46137</v>
      </c>
      <c r="D42" s="22" t="s">
        <v>41</v>
      </c>
      <c r="E42" s="23">
        <f t="shared" si="5"/>
        <v>46143</v>
      </c>
      <c r="F42" s="24"/>
      <c r="G42" s="24"/>
      <c r="H42" s="24"/>
      <c r="I42" s="25" t="str">
        <f t="shared" si="2"/>
        <v/>
      </c>
      <c r="J42" s="26" t="str">
        <f t="shared" si="3"/>
        <v>－</v>
      </c>
      <c r="K42" s="27"/>
    </row>
    <row r="43" spans="1:11" ht="17.100000000000001" customHeight="1" x14ac:dyDescent="0.15">
      <c r="A43" s="19">
        <f t="shared" si="0"/>
        <v>5</v>
      </c>
      <c r="B43" s="20">
        <f t="shared" si="1"/>
        <v>1</v>
      </c>
      <c r="C43" s="21">
        <f t="shared" si="4"/>
        <v>46144</v>
      </c>
      <c r="D43" s="22" t="s">
        <v>41</v>
      </c>
      <c r="E43" s="23">
        <f t="shared" si="5"/>
        <v>46150</v>
      </c>
      <c r="F43" s="24"/>
      <c r="G43" s="24"/>
      <c r="H43" s="24"/>
      <c r="I43" s="25" t="str">
        <f t="shared" si="2"/>
        <v/>
      </c>
      <c r="J43" s="26" t="str">
        <f t="shared" si="3"/>
        <v>－</v>
      </c>
      <c r="K43" s="27"/>
    </row>
    <row r="44" spans="1:11" ht="17.100000000000001" customHeight="1" x14ac:dyDescent="0.15">
      <c r="A44" s="19">
        <f t="shared" si="0"/>
        <v>5</v>
      </c>
      <c r="B44" s="20">
        <f t="shared" si="1"/>
        <v>2</v>
      </c>
      <c r="C44" s="21">
        <f t="shared" ref="C44:C62" si="6">C43+7</f>
        <v>46151</v>
      </c>
      <c r="D44" s="22" t="s">
        <v>41</v>
      </c>
      <c r="E44" s="23">
        <f t="shared" ref="E44:E51" si="7">C44+6</f>
        <v>46157</v>
      </c>
      <c r="F44" s="24"/>
      <c r="G44" s="24"/>
      <c r="H44" s="24"/>
      <c r="I44" s="25" t="str">
        <f t="shared" ref="I44:I51" si="8">IF(F44=0,"",H44/F44)</f>
        <v/>
      </c>
      <c r="J44" s="26" t="str">
        <f t="shared" si="3"/>
        <v>－</v>
      </c>
      <c r="K44" s="27"/>
    </row>
    <row r="45" spans="1:11" ht="17.100000000000001" customHeight="1" x14ac:dyDescent="0.15">
      <c r="A45" s="19">
        <f t="shared" si="0"/>
        <v>5</v>
      </c>
      <c r="B45" s="20">
        <f t="shared" si="1"/>
        <v>3</v>
      </c>
      <c r="C45" s="21">
        <f t="shared" si="6"/>
        <v>46158</v>
      </c>
      <c r="D45" s="22" t="s">
        <v>41</v>
      </c>
      <c r="E45" s="23">
        <f t="shared" si="7"/>
        <v>46164</v>
      </c>
      <c r="F45" s="24"/>
      <c r="G45" s="24"/>
      <c r="H45" s="24"/>
      <c r="I45" s="25" t="str">
        <f t="shared" si="8"/>
        <v/>
      </c>
      <c r="J45" s="26" t="str">
        <f t="shared" si="3"/>
        <v>－</v>
      </c>
      <c r="K45" s="27"/>
    </row>
    <row r="46" spans="1:11" ht="17.100000000000001" customHeight="1" x14ac:dyDescent="0.15">
      <c r="A46" s="19">
        <f t="shared" si="0"/>
        <v>5</v>
      </c>
      <c r="B46" s="20">
        <f t="shared" si="1"/>
        <v>4</v>
      </c>
      <c r="C46" s="21">
        <f t="shared" si="6"/>
        <v>46165</v>
      </c>
      <c r="D46" s="22" t="s">
        <v>41</v>
      </c>
      <c r="E46" s="23">
        <f t="shared" si="7"/>
        <v>46171</v>
      </c>
      <c r="F46" s="24"/>
      <c r="G46" s="24"/>
      <c r="H46" s="24"/>
      <c r="I46" s="25" t="str">
        <f t="shared" si="8"/>
        <v/>
      </c>
      <c r="J46" s="26" t="str">
        <f t="shared" si="3"/>
        <v>－</v>
      </c>
      <c r="K46" s="27"/>
    </row>
    <row r="47" spans="1:11" ht="17.100000000000001" customHeight="1" x14ac:dyDescent="0.15">
      <c r="A47" s="19">
        <f t="shared" si="0"/>
        <v>5</v>
      </c>
      <c r="B47" s="20">
        <f t="shared" si="1"/>
        <v>5</v>
      </c>
      <c r="C47" s="21">
        <f t="shared" si="6"/>
        <v>46172</v>
      </c>
      <c r="D47" s="22" t="s">
        <v>41</v>
      </c>
      <c r="E47" s="23">
        <f t="shared" si="7"/>
        <v>46178</v>
      </c>
      <c r="F47" s="24"/>
      <c r="G47" s="24"/>
      <c r="H47" s="24"/>
      <c r="I47" s="25" t="str">
        <f t="shared" si="8"/>
        <v/>
      </c>
      <c r="J47" s="26" t="str">
        <f t="shared" si="3"/>
        <v>－</v>
      </c>
      <c r="K47" s="27"/>
    </row>
    <row r="48" spans="1:11" ht="17.100000000000001" customHeight="1" x14ac:dyDescent="0.15">
      <c r="A48" s="19">
        <f t="shared" si="0"/>
        <v>6</v>
      </c>
      <c r="B48" s="20">
        <f t="shared" si="1"/>
        <v>1</v>
      </c>
      <c r="C48" s="21">
        <f t="shared" si="6"/>
        <v>46179</v>
      </c>
      <c r="D48" s="22" t="s">
        <v>41</v>
      </c>
      <c r="E48" s="23">
        <f t="shared" si="7"/>
        <v>46185</v>
      </c>
      <c r="F48" s="24"/>
      <c r="G48" s="24"/>
      <c r="H48" s="24"/>
      <c r="I48" s="25" t="str">
        <f t="shared" si="8"/>
        <v/>
      </c>
      <c r="J48" s="26" t="str">
        <f t="shared" si="3"/>
        <v>－</v>
      </c>
      <c r="K48" s="27"/>
    </row>
    <row r="49" spans="1:15" ht="17.100000000000001" customHeight="1" x14ac:dyDescent="0.15">
      <c r="A49" s="19">
        <f t="shared" si="0"/>
        <v>6</v>
      </c>
      <c r="B49" s="20">
        <f t="shared" si="1"/>
        <v>2</v>
      </c>
      <c r="C49" s="21">
        <f t="shared" si="6"/>
        <v>46186</v>
      </c>
      <c r="D49" s="22" t="s">
        <v>41</v>
      </c>
      <c r="E49" s="23">
        <f t="shared" si="7"/>
        <v>46192</v>
      </c>
      <c r="F49" s="24"/>
      <c r="G49" s="24"/>
      <c r="H49" s="24"/>
      <c r="I49" s="25" t="str">
        <f t="shared" si="8"/>
        <v/>
      </c>
      <c r="J49" s="26" t="str">
        <f t="shared" si="3"/>
        <v>－</v>
      </c>
      <c r="K49" s="27"/>
    </row>
    <row r="50" spans="1:15" ht="17.100000000000001" customHeight="1" x14ac:dyDescent="0.15">
      <c r="A50" s="19">
        <f t="shared" si="0"/>
        <v>6</v>
      </c>
      <c r="B50" s="20">
        <f t="shared" si="1"/>
        <v>3</v>
      </c>
      <c r="C50" s="21">
        <f t="shared" si="6"/>
        <v>46193</v>
      </c>
      <c r="D50" s="22" t="s">
        <v>41</v>
      </c>
      <c r="E50" s="23">
        <f t="shared" si="7"/>
        <v>46199</v>
      </c>
      <c r="F50" s="24"/>
      <c r="G50" s="24"/>
      <c r="H50" s="24"/>
      <c r="I50" s="25" t="str">
        <f t="shared" si="8"/>
        <v/>
      </c>
      <c r="J50" s="26" t="str">
        <f t="shared" si="3"/>
        <v>－</v>
      </c>
      <c r="K50" s="27"/>
    </row>
    <row r="51" spans="1:15" ht="17.100000000000001" customHeight="1" x14ac:dyDescent="0.15">
      <c r="A51" s="19">
        <f t="shared" si="0"/>
        <v>6</v>
      </c>
      <c r="B51" s="20">
        <f t="shared" si="1"/>
        <v>4</v>
      </c>
      <c r="C51" s="21">
        <f t="shared" si="6"/>
        <v>46200</v>
      </c>
      <c r="D51" s="22" t="s">
        <v>41</v>
      </c>
      <c r="E51" s="23">
        <f t="shared" si="7"/>
        <v>46206</v>
      </c>
      <c r="F51" s="24"/>
      <c r="G51" s="24"/>
      <c r="H51" s="24"/>
      <c r="I51" s="25" t="str">
        <f t="shared" si="8"/>
        <v/>
      </c>
      <c r="J51" s="26" t="str">
        <f t="shared" si="3"/>
        <v>－</v>
      </c>
      <c r="K51" s="27"/>
    </row>
    <row r="52" spans="1:15" ht="17.100000000000001" customHeight="1" x14ac:dyDescent="0.15">
      <c r="A52" s="19">
        <f t="shared" ref="A52:A62" si="9">MONTH(C52)</f>
        <v>7</v>
      </c>
      <c r="B52" s="20">
        <f t="shared" ref="B52:B62" si="10">WEEKNUM(C52,2)-WEEKNUM(DATE(YEAR(C52),MONTH(C52),1),2)+1</f>
        <v>1</v>
      </c>
      <c r="C52" s="21">
        <f t="shared" si="6"/>
        <v>46207</v>
      </c>
      <c r="D52" s="22" t="s">
        <v>41</v>
      </c>
      <c r="E52" s="23">
        <f t="shared" ref="E52:E62" si="11">C52+6</f>
        <v>46213</v>
      </c>
      <c r="F52" s="24"/>
      <c r="G52" s="24"/>
      <c r="H52" s="24"/>
      <c r="I52" s="25" t="str">
        <f t="shared" ref="I52:I62" si="12">IF(F52=0,"",H52/F52)</f>
        <v/>
      </c>
      <c r="J52" s="26" t="str">
        <f t="shared" si="3"/>
        <v>－</v>
      </c>
      <c r="K52" s="27"/>
    </row>
    <row r="53" spans="1:15" ht="17.100000000000001" customHeight="1" x14ac:dyDescent="0.15">
      <c r="A53" s="19">
        <f t="shared" si="9"/>
        <v>7</v>
      </c>
      <c r="B53" s="20">
        <f t="shared" si="10"/>
        <v>2</v>
      </c>
      <c r="C53" s="21">
        <f t="shared" si="6"/>
        <v>46214</v>
      </c>
      <c r="D53" s="22" t="s">
        <v>41</v>
      </c>
      <c r="E53" s="23">
        <f t="shared" si="11"/>
        <v>46220</v>
      </c>
      <c r="F53" s="24"/>
      <c r="G53" s="24"/>
      <c r="H53" s="24"/>
      <c r="I53" s="25" t="str">
        <f t="shared" si="12"/>
        <v/>
      </c>
      <c r="J53" s="26" t="str">
        <f t="shared" si="3"/>
        <v>－</v>
      </c>
      <c r="K53" s="27"/>
    </row>
    <row r="54" spans="1:15" ht="17.100000000000001" customHeight="1" x14ac:dyDescent="0.15">
      <c r="A54" s="19">
        <f t="shared" si="9"/>
        <v>7</v>
      </c>
      <c r="B54" s="20">
        <f t="shared" si="10"/>
        <v>3</v>
      </c>
      <c r="C54" s="21">
        <f t="shared" si="6"/>
        <v>46221</v>
      </c>
      <c r="D54" s="22" t="s">
        <v>41</v>
      </c>
      <c r="E54" s="23">
        <f t="shared" si="11"/>
        <v>46227</v>
      </c>
      <c r="F54" s="24"/>
      <c r="G54" s="24"/>
      <c r="H54" s="24"/>
      <c r="I54" s="25" t="str">
        <f t="shared" si="12"/>
        <v/>
      </c>
      <c r="J54" s="26" t="str">
        <f t="shared" si="3"/>
        <v>－</v>
      </c>
      <c r="K54" s="27"/>
    </row>
    <row r="55" spans="1:15" ht="17.100000000000001" customHeight="1" x14ac:dyDescent="0.15">
      <c r="A55" s="19">
        <f t="shared" si="9"/>
        <v>7</v>
      </c>
      <c r="B55" s="20">
        <f t="shared" si="10"/>
        <v>4</v>
      </c>
      <c r="C55" s="21">
        <f t="shared" si="6"/>
        <v>46228</v>
      </c>
      <c r="D55" s="22" t="s">
        <v>41</v>
      </c>
      <c r="E55" s="23">
        <f t="shared" si="11"/>
        <v>46234</v>
      </c>
      <c r="F55" s="24"/>
      <c r="G55" s="24"/>
      <c r="H55" s="24"/>
      <c r="I55" s="25" t="str">
        <f t="shared" si="12"/>
        <v/>
      </c>
      <c r="J55" s="26" t="str">
        <f t="shared" si="3"/>
        <v>－</v>
      </c>
      <c r="K55" s="27"/>
    </row>
    <row r="56" spans="1:15" ht="17.100000000000001" customHeight="1" x14ac:dyDescent="0.15">
      <c r="A56" s="19">
        <f t="shared" si="9"/>
        <v>8</v>
      </c>
      <c r="B56" s="20">
        <f t="shared" si="10"/>
        <v>1</v>
      </c>
      <c r="C56" s="21">
        <f t="shared" si="6"/>
        <v>46235</v>
      </c>
      <c r="D56" s="22" t="s">
        <v>41</v>
      </c>
      <c r="E56" s="23">
        <f t="shared" si="11"/>
        <v>46241</v>
      </c>
      <c r="F56" s="24"/>
      <c r="G56" s="24"/>
      <c r="H56" s="24"/>
      <c r="I56" s="25" t="str">
        <f t="shared" si="12"/>
        <v/>
      </c>
      <c r="J56" s="26" t="str">
        <f t="shared" si="3"/>
        <v>－</v>
      </c>
      <c r="K56" s="27"/>
    </row>
    <row r="57" spans="1:15" ht="17.100000000000001" customHeight="1" x14ac:dyDescent="0.15">
      <c r="A57" s="19">
        <f t="shared" si="9"/>
        <v>8</v>
      </c>
      <c r="B57" s="20">
        <f t="shared" si="10"/>
        <v>2</v>
      </c>
      <c r="C57" s="21">
        <f t="shared" si="6"/>
        <v>46242</v>
      </c>
      <c r="D57" s="22" t="s">
        <v>41</v>
      </c>
      <c r="E57" s="23">
        <f t="shared" si="11"/>
        <v>46248</v>
      </c>
      <c r="F57" s="24"/>
      <c r="G57" s="24"/>
      <c r="H57" s="24"/>
      <c r="I57" s="25" t="str">
        <f t="shared" si="12"/>
        <v/>
      </c>
      <c r="J57" s="26" t="str">
        <f t="shared" si="3"/>
        <v>－</v>
      </c>
      <c r="K57" s="27"/>
    </row>
    <row r="58" spans="1:15" ht="17.100000000000001" customHeight="1" x14ac:dyDescent="0.15">
      <c r="A58" s="19">
        <f t="shared" si="9"/>
        <v>8</v>
      </c>
      <c r="B58" s="20">
        <f t="shared" si="10"/>
        <v>3</v>
      </c>
      <c r="C58" s="21">
        <f t="shared" si="6"/>
        <v>46249</v>
      </c>
      <c r="D58" s="22" t="s">
        <v>41</v>
      </c>
      <c r="E58" s="23">
        <f t="shared" si="11"/>
        <v>46255</v>
      </c>
      <c r="F58" s="24"/>
      <c r="G58" s="24"/>
      <c r="H58" s="24"/>
      <c r="I58" s="25" t="str">
        <f t="shared" si="12"/>
        <v/>
      </c>
      <c r="J58" s="26" t="str">
        <f t="shared" si="3"/>
        <v>－</v>
      </c>
      <c r="K58" s="27"/>
    </row>
    <row r="59" spans="1:15" ht="17.100000000000001" customHeight="1" x14ac:dyDescent="0.15">
      <c r="A59" s="19">
        <f t="shared" si="9"/>
        <v>8</v>
      </c>
      <c r="B59" s="20">
        <f t="shared" si="10"/>
        <v>4</v>
      </c>
      <c r="C59" s="21">
        <f t="shared" si="6"/>
        <v>46256</v>
      </c>
      <c r="D59" s="22" t="s">
        <v>41</v>
      </c>
      <c r="E59" s="23">
        <f t="shared" si="11"/>
        <v>46262</v>
      </c>
      <c r="F59" s="24"/>
      <c r="G59" s="24"/>
      <c r="H59" s="24"/>
      <c r="I59" s="25" t="str">
        <f t="shared" si="12"/>
        <v/>
      </c>
      <c r="J59" s="26" t="str">
        <f t="shared" si="3"/>
        <v>－</v>
      </c>
      <c r="K59" s="27"/>
    </row>
    <row r="60" spans="1:15" ht="17.100000000000001" customHeight="1" x14ac:dyDescent="0.15">
      <c r="A60" s="19">
        <f t="shared" si="9"/>
        <v>8</v>
      </c>
      <c r="B60" s="20">
        <f t="shared" si="10"/>
        <v>5</v>
      </c>
      <c r="C60" s="21">
        <f t="shared" si="6"/>
        <v>46263</v>
      </c>
      <c r="D60" s="22" t="s">
        <v>41</v>
      </c>
      <c r="E60" s="23">
        <f t="shared" si="11"/>
        <v>46269</v>
      </c>
      <c r="F60" s="24"/>
      <c r="G60" s="24"/>
      <c r="H60" s="24"/>
      <c r="I60" s="25" t="str">
        <f t="shared" si="12"/>
        <v/>
      </c>
      <c r="J60" s="26" t="str">
        <f t="shared" si="3"/>
        <v>－</v>
      </c>
      <c r="K60" s="27"/>
    </row>
    <row r="61" spans="1:15" ht="17.100000000000001" customHeight="1" x14ac:dyDescent="0.15">
      <c r="A61" s="19">
        <f t="shared" si="9"/>
        <v>9</v>
      </c>
      <c r="B61" s="20">
        <f t="shared" si="10"/>
        <v>1</v>
      </c>
      <c r="C61" s="21">
        <f t="shared" si="6"/>
        <v>46270</v>
      </c>
      <c r="D61" s="22" t="s">
        <v>41</v>
      </c>
      <c r="E61" s="23">
        <f t="shared" si="11"/>
        <v>46276</v>
      </c>
      <c r="F61" s="24"/>
      <c r="G61" s="24"/>
      <c r="H61" s="24"/>
      <c r="I61" s="25" t="str">
        <f t="shared" si="12"/>
        <v/>
      </c>
      <c r="J61" s="26" t="str">
        <f t="shared" si="3"/>
        <v>－</v>
      </c>
      <c r="K61" s="27"/>
    </row>
    <row r="62" spans="1:15" ht="17.100000000000001" customHeight="1" x14ac:dyDescent="0.15">
      <c r="A62" s="19">
        <f t="shared" si="9"/>
        <v>9</v>
      </c>
      <c r="B62" s="20">
        <f t="shared" si="10"/>
        <v>2</v>
      </c>
      <c r="C62" s="21">
        <f t="shared" si="6"/>
        <v>46277</v>
      </c>
      <c r="D62" s="22" t="s">
        <v>41</v>
      </c>
      <c r="E62" s="23">
        <f t="shared" si="11"/>
        <v>46283</v>
      </c>
      <c r="F62" s="24"/>
      <c r="G62" s="24"/>
      <c r="H62" s="24"/>
      <c r="I62" s="25" t="str">
        <f t="shared" si="12"/>
        <v/>
      </c>
      <c r="J62" s="26" t="str">
        <f t="shared" si="3"/>
        <v>－</v>
      </c>
      <c r="K62" s="27"/>
    </row>
    <row r="63" spans="1:15" ht="5.0999999999999996" customHeight="1" x14ac:dyDescent="0.15">
      <c r="A63" s="3"/>
      <c r="B63" s="3"/>
      <c r="D63" s="3"/>
      <c r="K63" s="3"/>
    </row>
    <row r="64" spans="1:15" ht="16.899999999999999" customHeight="1" x14ac:dyDescent="0.15">
      <c r="A64" s="124" t="s">
        <v>52</v>
      </c>
      <c r="B64" s="125"/>
      <c r="C64" s="125"/>
      <c r="D64" s="125"/>
      <c r="E64" s="126"/>
      <c r="F64" s="28">
        <f>SUM(F12:F51)</f>
        <v>0</v>
      </c>
      <c r="G64" s="28">
        <f>SUM(G12:G51)</f>
        <v>0</v>
      </c>
      <c r="H64" s="28">
        <f>SUM(H12:H51)</f>
        <v>0</v>
      </c>
      <c r="I64" s="25" t="str">
        <f>IF(F64=0,"",H64/F64)</f>
        <v/>
      </c>
      <c r="J64" s="28" t="str">
        <f>IF(O64&gt;0,"×","○")</f>
        <v>○</v>
      </c>
      <c r="K64" s="26" t="str">
        <f>IF(J64="○","完全週休２日達成",IF(I64&gt;28.5%,"通期の週休２日達成","週休２日未達成"))</f>
        <v>完全週休２日達成</v>
      </c>
      <c r="N64" s="5" t="s">
        <v>51</v>
      </c>
      <c r="O64" s="2">
        <f>COUNTIF(J12:J62,"×")</f>
        <v>0</v>
      </c>
    </row>
    <row r="65" spans="1:11" ht="16.899999999999999" customHeight="1" x14ac:dyDescent="0.15">
      <c r="A65" s="91" t="s">
        <v>73</v>
      </c>
      <c r="K65" s="106" t="str">
        <f>IF(K64="通期の週休２日達成","（月単位シートへ）",IF(K64="週休２日未達成","（月単位シートへ）",""))</f>
        <v/>
      </c>
    </row>
    <row r="66" spans="1:11" ht="16.899999999999999" customHeight="1" x14ac:dyDescent="0.15"/>
    <row r="67" spans="1:11" ht="16.899999999999999" customHeight="1" x14ac:dyDescent="0.15"/>
    <row r="68" spans="1:11" ht="16.899999999999999" customHeight="1" x14ac:dyDescent="0.15"/>
    <row r="69" spans="1:11" ht="16.899999999999999" customHeight="1" x14ac:dyDescent="0.15"/>
    <row r="70" spans="1:11" ht="16.899999999999999" customHeight="1" x14ac:dyDescent="0.15"/>
    <row r="71" spans="1:11" ht="16.899999999999999" customHeight="1" x14ac:dyDescent="0.15"/>
  </sheetData>
  <sheetProtection algorithmName="SHA-512" hashValue="uYA9PGNW1ezND5NuSQwlsHzvZyYiCDZNQc4D+bHqXmLVDKiInqSK5xZmNVCb4BmfuQQAsGaGtwBBUrh0pFAEZg==" saltValue="ChhKNarxMA7gT6lVi4IU1A==" spinCount="100000" sheet="1" objects="1" scenarios="1" formatCells="0" formatColumns="0" formatRows="0" insertRows="0" deleteRows="0" autoFilter="0"/>
  <protectedRanges>
    <protectedRange sqref="K1" name="現場着手日"/>
    <protectedRange sqref="A12:H62 K12:K62" name="対象期間、対象日数、休工対象、現場閉所日数、備考"/>
    <protectedRange sqref="C3:H6" name="基本事項"/>
  </protectedRanges>
  <mergeCells count="14">
    <mergeCell ref="Q1:S1"/>
    <mergeCell ref="A3:B3"/>
    <mergeCell ref="A4:B4"/>
    <mergeCell ref="A5:B5"/>
    <mergeCell ref="A6:B6"/>
    <mergeCell ref="K10:K11"/>
    <mergeCell ref="A10:E11"/>
    <mergeCell ref="F8:H8"/>
    <mergeCell ref="A64:E64"/>
    <mergeCell ref="F10:F11"/>
    <mergeCell ref="G10:G11"/>
    <mergeCell ref="I10:I11"/>
    <mergeCell ref="J10:J11"/>
    <mergeCell ref="H10:H11"/>
  </mergeCells>
  <phoneticPr fontId="1"/>
  <dataValidations count="1">
    <dataValidation type="list" allowBlank="1" showInputMessage="1" showErrorMessage="1" sqref="K12:K62" xr:uid="{BE4D895C-26A0-4D54-A0D4-82E4BAAEE4BE}">
      <formula1>$Q$2:$Q$5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D834C-6BB2-494D-A6A5-2920DAE81BD3}">
  <sheetPr>
    <tabColor rgb="FFFFC000"/>
  </sheetPr>
  <dimension ref="A1:P40"/>
  <sheetViews>
    <sheetView view="pageBreakPreview" zoomScale="85" zoomScaleNormal="100" zoomScaleSheetLayoutView="85" workbookViewId="0">
      <pane ySplit="11" topLeftCell="A12" activePane="bottomLeft" state="frozen"/>
      <selection pane="bottomLeft" activeCell="A12" sqref="A12 G12"/>
    </sheetView>
  </sheetViews>
  <sheetFormatPr defaultColWidth="10" defaultRowHeight="13.5" x14ac:dyDescent="0.15"/>
  <cols>
    <col min="1" max="1" width="11.125" style="2" customWidth="1"/>
    <col min="2" max="2" width="5.5" style="2" customWidth="1"/>
    <col min="3" max="3" width="11.125" style="3" customWidth="1"/>
    <col min="4" max="4" width="5.5" style="2" customWidth="1"/>
    <col min="5" max="11" width="11.125" style="3" customWidth="1"/>
    <col min="12" max="12" width="22.125" style="2" customWidth="1"/>
    <col min="13" max="14" width="9.75" style="2" customWidth="1"/>
    <col min="15" max="15" width="10.5" style="2" customWidth="1"/>
    <col min="16" max="16" width="16" style="2" customWidth="1"/>
    <col min="17" max="17" width="14.875" style="2" customWidth="1"/>
    <col min="18" max="18" width="12.75" style="2" customWidth="1"/>
    <col min="19" max="119" width="9.75" style="2" customWidth="1"/>
    <col min="120" max="16384" width="10" style="2"/>
  </cols>
  <sheetData>
    <row r="1" spans="1:16" ht="16.149999999999999" customHeight="1" thickBot="1" x14ac:dyDescent="0.2">
      <c r="A1" s="1" t="s">
        <v>71</v>
      </c>
      <c r="G1" s="2"/>
      <c r="H1" s="5"/>
      <c r="I1" s="5"/>
      <c r="J1" s="5"/>
      <c r="K1" s="3" t="s">
        <v>47</v>
      </c>
      <c r="L1" s="4">
        <v>45931</v>
      </c>
      <c r="O1" s="5" t="s">
        <v>42</v>
      </c>
      <c r="P1" s="6">
        <f>L1-WEEKDAY(L1,3)</f>
        <v>45929</v>
      </c>
    </row>
    <row r="2" spans="1:16" ht="16.149999999999999" customHeight="1" thickBot="1" x14ac:dyDescent="0.2">
      <c r="A2" s="1"/>
      <c r="G2" s="5"/>
      <c r="K2" s="3" t="s">
        <v>53</v>
      </c>
      <c r="L2" s="4">
        <v>46112</v>
      </c>
    </row>
    <row r="3" spans="1:16" ht="16.5" customHeight="1" x14ac:dyDescent="0.15">
      <c r="A3" s="133" t="s">
        <v>6</v>
      </c>
      <c r="B3" s="133"/>
      <c r="C3" s="10"/>
      <c r="D3" s="11"/>
      <c r="E3" s="10"/>
      <c r="F3" s="10"/>
      <c r="G3" s="10"/>
      <c r="H3" s="10"/>
      <c r="I3" s="10"/>
      <c r="J3" s="12"/>
      <c r="L3" s="13"/>
    </row>
    <row r="4" spans="1:16" ht="16.5" customHeight="1" x14ac:dyDescent="0.15">
      <c r="A4" s="125" t="s">
        <v>59</v>
      </c>
      <c r="B4" s="125"/>
      <c r="C4" s="14"/>
      <c r="D4" s="15"/>
      <c r="E4" s="14"/>
      <c r="F4" s="14"/>
      <c r="G4" s="14"/>
      <c r="H4" s="14"/>
      <c r="I4" s="14"/>
      <c r="J4" s="12"/>
      <c r="K4" s="12"/>
      <c r="L4" s="13"/>
    </row>
    <row r="5" spans="1:16" ht="16.5" customHeight="1" x14ac:dyDescent="0.15">
      <c r="A5" s="125" t="s">
        <v>15</v>
      </c>
      <c r="B5" s="125"/>
      <c r="C5" s="14"/>
      <c r="D5" s="15"/>
      <c r="E5" s="14"/>
      <c r="F5" s="14"/>
      <c r="G5" s="14"/>
      <c r="H5" s="14"/>
      <c r="I5" s="14"/>
      <c r="J5" s="12"/>
      <c r="K5" s="12"/>
      <c r="L5" s="13"/>
    </row>
    <row r="6" spans="1:16" ht="16.5" customHeight="1" x14ac:dyDescent="0.15">
      <c r="A6" s="125" t="s">
        <v>17</v>
      </c>
      <c r="B6" s="125"/>
      <c r="C6" s="14"/>
      <c r="D6" s="15"/>
      <c r="E6" s="14"/>
      <c r="F6" s="14"/>
      <c r="G6" s="14"/>
      <c r="H6" s="14"/>
      <c r="I6" s="14"/>
      <c r="J6" s="12"/>
      <c r="K6" s="12"/>
      <c r="L6" s="13"/>
    </row>
    <row r="7" spans="1:16" ht="2.25" customHeight="1" x14ac:dyDescent="0.15">
      <c r="A7" s="1"/>
    </row>
    <row r="8" spans="1:16" s="110" customFormat="1" ht="11.25" customHeight="1" x14ac:dyDescent="0.15">
      <c r="A8" s="109"/>
      <c r="C8" s="111"/>
      <c r="E8" s="134" t="s">
        <v>66</v>
      </c>
      <c r="F8" s="134"/>
      <c r="G8" s="113"/>
      <c r="H8" s="111"/>
      <c r="I8" s="111"/>
      <c r="J8" s="111"/>
      <c r="K8" s="111"/>
    </row>
    <row r="9" spans="1:16" s="110" customFormat="1" ht="11.25" customHeight="1" x14ac:dyDescent="0.15">
      <c r="A9" s="109"/>
      <c r="C9" s="111"/>
      <c r="E9" s="112" t="s">
        <v>65</v>
      </c>
      <c r="F9" s="112" t="s">
        <v>65</v>
      </c>
      <c r="G9" s="111"/>
      <c r="H9" s="111"/>
      <c r="I9" s="111"/>
      <c r="J9" s="111"/>
      <c r="K9" s="111"/>
    </row>
    <row r="10" spans="1:16" ht="12" customHeight="1" x14ac:dyDescent="0.15">
      <c r="A10" s="117" t="s">
        <v>54</v>
      </c>
      <c r="B10" s="118"/>
      <c r="C10" s="118"/>
      <c r="D10" s="118"/>
      <c r="E10" s="127" t="s">
        <v>21</v>
      </c>
      <c r="F10" s="129" t="s">
        <v>25</v>
      </c>
      <c r="G10" s="129" t="s">
        <v>24</v>
      </c>
      <c r="H10" s="129" t="s">
        <v>55</v>
      </c>
      <c r="I10" s="117" t="s">
        <v>45</v>
      </c>
      <c r="J10" s="118"/>
      <c r="K10" s="118"/>
      <c r="L10" s="119"/>
    </row>
    <row r="11" spans="1:16" ht="12" customHeight="1" x14ac:dyDescent="0.15">
      <c r="A11" s="120"/>
      <c r="B11" s="121"/>
      <c r="C11" s="121"/>
      <c r="D11" s="121"/>
      <c r="E11" s="128"/>
      <c r="F11" s="129"/>
      <c r="G11" s="129"/>
      <c r="H11" s="129"/>
      <c r="I11" s="120"/>
      <c r="J11" s="121"/>
      <c r="K11" s="121"/>
      <c r="L11" s="122"/>
    </row>
    <row r="12" spans="1:16" ht="17.100000000000001" customHeight="1" x14ac:dyDescent="0.15">
      <c r="A12" s="101">
        <f>L1</f>
        <v>45931</v>
      </c>
      <c r="B12" s="102" t="s">
        <v>57</v>
      </c>
      <c r="C12" s="103">
        <f>L1</f>
        <v>45931</v>
      </c>
      <c r="D12" s="22" t="s">
        <v>58</v>
      </c>
      <c r="E12" s="24"/>
      <c r="F12" s="24"/>
      <c r="G12" s="25" t="str">
        <f t="shared" ref="G12:G31" si="0">IF(E12=0,"",F12/E12)</f>
        <v/>
      </c>
      <c r="H12" s="26" t="str">
        <f>IF(A12="","",IF(G12&gt;0.285,"○","×"))</f>
        <v>○</v>
      </c>
      <c r="I12" s="104"/>
      <c r="J12" s="22"/>
      <c r="K12" s="22"/>
      <c r="L12" s="105"/>
    </row>
    <row r="13" spans="1:16" ht="17.100000000000001" customHeight="1" x14ac:dyDescent="0.15">
      <c r="A13" s="101">
        <f t="shared" ref="A13:A31" si="1">IF(A12&gt;L$2,"",EDATE(A12,1))</f>
        <v>45962</v>
      </c>
      <c r="B13" s="102" t="s">
        <v>57</v>
      </c>
      <c r="C13" s="103">
        <f t="shared" ref="C13:C31" si="2">IF(C12&gt;L$2,"",EDATE(A12,1))</f>
        <v>45962</v>
      </c>
      <c r="D13" s="22" t="s">
        <v>58</v>
      </c>
      <c r="E13" s="24"/>
      <c r="F13" s="24"/>
      <c r="G13" s="25" t="str">
        <f t="shared" si="0"/>
        <v/>
      </c>
      <c r="H13" s="26" t="str">
        <f t="shared" ref="H13:H31" si="3">IF(A13="","",IF(G13&gt;0.285,"○","×"))</f>
        <v>○</v>
      </c>
      <c r="I13" s="104"/>
      <c r="J13" s="22"/>
      <c r="K13" s="22"/>
      <c r="L13" s="105"/>
    </row>
    <row r="14" spans="1:16" ht="17.100000000000001" customHeight="1" x14ac:dyDescent="0.15">
      <c r="A14" s="101">
        <f t="shared" si="1"/>
        <v>45992</v>
      </c>
      <c r="B14" s="102" t="s">
        <v>57</v>
      </c>
      <c r="C14" s="103">
        <f t="shared" si="2"/>
        <v>45992</v>
      </c>
      <c r="D14" s="22" t="s">
        <v>58</v>
      </c>
      <c r="E14" s="24"/>
      <c r="F14" s="24"/>
      <c r="G14" s="25" t="str">
        <f t="shared" si="0"/>
        <v/>
      </c>
      <c r="H14" s="26" t="str">
        <f t="shared" si="3"/>
        <v>○</v>
      </c>
      <c r="I14" s="104"/>
      <c r="J14" s="22"/>
      <c r="K14" s="22"/>
      <c r="L14" s="105"/>
    </row>
    <row r="15" spans="1:16" ht="17.100000000000001" customHeight="1" x14ac:dyDescent="0.15">
      <c r="A15" s="101">
        <f t="shared" si="1"/>
        <v>46023</v>
      </c>
      <c r="B15" s="102" t="s">
        <v>57</v>
      </c>
      <c r="C15" s="103">
        <f t="shared" si="2"/>
        <v>46023</v>
      </c>
      <c r="D15" s="22" t="s">
        <v>58</v>
      </c>
      <c r="E15" s="24"/>
      <c r="F15" s="24"/>
      <c r="G15" s="25" t="str">
        <f t="shared" si="0"/>
        <v/>
      </c>
      <c r="H15" s="26" t="str">
        <f t="shared" si="3"/>
        <v>○</v>
      </c>
      <c r="I15" s="104"/>
      <c r="J15" s="22"/>
      <c r="K15" s="22"/>
      <c r="L15" s="105"/>
    </row>
    <row r="16" spans="1:16" ht="17.100000000000001" customHeight="1" x14ac:dyDescent="0.15">
      <c r="A16" s="101">
        <f t="shared" si="1"/>
        <v>46054</v>
      </c>
      <c r="B16" s="102" t="s">
        <v>57</v>
      </c>
      <c r="C16" s="103">
        <f t="shared" si="2"/>
        <v>46054</v>
      </c>
      <c r="D16" s="22" t="s">
        <v>58</v>
      </c>
      <c r="E16" s="24"/>
      <c r="F16" s="24"/>
      <c r="G16" s="25" t="str">
        <f t="shared" si="0"/>
        <v/>
      </c>
      <c r="H16" s="26" t="str">
        <f t="shared" si="3"/>
        <v>○</v>
      </c>
      <c r="I16" s="104"/>
      <c r="J16" s="22"/>
      <c r="K16" s="22"/>
      <c r="L16" s="105"/>
    </row>
    <row r="17" spans="1:12" ht="17.100000000000001" customHeight="1" x14ac:dyDescent="0.15">
      <c r="A17" s="101">
        <f t="shared" si="1"/>
        <v>46082</v>
      </c>
      <c r="B17" s="102" t="s">
        <v>57</v>
      </c>
      <c r="C17" s="103">
        <f t="shared" si="2"/>
        <v>46082</v>
      </c>
      <c r="D17" s="22" t="s">
        <v>58</v>
      </c>
      <c r="E17" s="24"/>
      <c r="F17" s="24"/>
      <c r="G17" s="25" t="str">
        <f t="shared" si="0"/>
        <v/>
      </c>
      <c r="H17" s="26" t="str">
        <f t="shared" si="3"/>
        <v>○</v>
      </c>
      <c r="I17" s="104"/>
      <c r="J17" s="22"/>
      <c r="K17" s="22"/>
      <c r="L17" s="105"/>
    </row>
    <row r="18" spans="1:12" ht="17.100000000000001" customHeight="1" x14ac:dyDescent="0.15">
      <c r="A18" s="101">
        <f t="shared" si="1"/>
        <v>46113</v>
      </c>
      <c r="B18" s="102" t="s">
        <v>57</v>
      </c>
      <c r="C18" s="103">
        <f t="shared" si="2"/>
        <v>46113</v>
      </c>
      <c r="D18" s="22" t="s">
        <v>58</v>
      </c>
      <c r="E18" s="24"/>
      <c r="F18" s="24"/>
      <c r="G18" s="25" t="str">
        <f t="shared" si="0"/>
        <v/>
      </c>
      <c r="H18" s="26" t="str">
        <f t="shared" si="3"/>
        <v>○</v>
      </c>
      <c r="I18" s="104"/>
      <c r="J18" s="22"/>
      <c r="K18" s="22"/>
      <c r="L18" s="105"/>
    </row>
    <row r="19" spans="1:12" ht="17.100000000000001" customHeight="1" x14ac:dyDescent="0.15">
      <c r="A19" s="101" t="str">
        <f t="shared" si="1"/>
        <v/>
      </c>
      <c r="B19" s="102" t="s">
        <v>57</v>
      </c>
      <c r="C19" s="103" t="str">
        <f t="shared" si="2"/>
        <v/>
      </c>
      <c r="D19" s="22" t="s">
        <v>58</v>
      </c>
      <c r="E19" s="24"/>
      <c r="F19" s="24"/>
      <c r="G19" s="25" t="str">
        <f t="shared" si="0"/>
        <v/>
      </c>
      <c r="H19" s="26" t="str">
        <f t="shared" si="3"/>
        <v/>
      </c>
      <c r="I19" s="104"/>
      <c r="J19" s="22"/>
      <c r="K19" s="22"/>
      <c r="L19" s="105"/>
    </row>
    <row r="20" spans="1:12" ht="17.100000000000001" customHeight="1" x14ac:dyDescent="0.15">
      <c r="A20" s="101" t="str">
        <f t="shared" si="1"/>
        <v/>
      </c>
      <c r="B20" s="102" t="s">
        <v>57</v>
      </c>
      <c r="C20" s="103" t="str">
        <f t="shared" si="2"/>
        <v/>
      </c>
      <c r="D20" s="22" t="s">
        <v>58</v>
      </c>
      <c r="E20" s="24"/>
      <c r="F20" s="24"/>
      <c r="G20" s="25" t="str">
        <f t="shared" si="0"/>
        <v/>
      </c>
      <c r="H20" s="26" t="str">
        <f t="shared" si="3"/>
        <v/>
      </c>
      <c r="I20" s="104"/>
      <c r="J20" s="22"/>
      <c r="K20" s="22"/>
      <c r="L20" s="105"/>
    </row>
    <row r="21" spans="1:12" ht="17.100000000000001" customHeight="1" x14ac:dyDescent="0.15">
      <c r="A21" s="101" t="str">
        <f t="shared" si="1"/>
        <v/>
      </c>
      <c r="B21" s="102" t="s">
        <v>57</v>
      </c>
      <c r="C21" s="103" t="str">
        <f t="shared" si="2"/>
        <v/>
      </c>
      <c r="D21" s="22" t="s">
        <v>58</v>
      </c>
      <c r="E21" s="24"/>
      <c r="F21" s="24"/>
      <c r="G21" s="25" t="str">
        <f t="shared" si="0"/>
        <v/>
      </c>
      <c r="H21" s="26" t="str">
        <f t="shared" si="3"/>
        <v/>
      </c>
      <c r="I21" s="104"/>
      <c r="J21" s="22"/>
      <c r="K21" s="22"/>
      <c r="L21" s="105"/>
    </row>
    <row r="22" spans="1:12" ht="17.100000000000001" customHeight="1" x14ac:dyDescent="0.15">
      <c r="A22" s="101" t="str">
        <f t="shared" si="1"/>
        <v/>
      </c>
      <c r="B22" s="102" t="s">
        <v>57</v>
      </c>
      <c r="C22" s="103" t="str">
        <f t="shared" si="2"/>
        <v/>
      </c>
      <c r="D22" s="22" t="s">
        <v>58</v>
      </c>
      <c r="E22" s="24"/>
      <c r="F22" s="24"/>
      <c r="G22" s="25" t="str">
        <f t="shared" si="0"/>
        <v/>
      </c>
      <c r="H22" s="26" t="str">
        <f t="shared" si="3"/>
        <v/>
      </c>
      <c r="I22" s="104"/>
      <c r="J22" s="22"/>
      <c r="K22" s="22"/>
      <c r="L22" s="105"/>
    </row>
    <row r="23" spans="1:12" ht="17.100000000000001" customHeight="1" x14ac:dyDescent="0.15">
      <c r="A23" s="101" t="str">
        <f t="shared" si="1"/>
        <v/>
      </c>
      <c r="B23" s="102" t="s">
        <v>57</v>
      </c>
      <c r="C23" s="103" t="str">
        <f t="shared" si="2"/>
        <v/>
      </c>
      <c r="D23" s="22" t="s">
        <v>58</v>
      </c>
      <c r="E23" s="24"/>
      <c r="F23" s="24"/>
      <c r="G23" s="25" t="str">
        <f t="shared" si="0"/>
        <v/>
      </c>
      <c r="H23" s="26" t="str">
        <f t="shared" si="3"/>
        <v/>
      </c>
      <c r="I23" s="104"/>
      <c r="J23" s="22"/>
      <c r="K23" s="22"/>
      <c r="L23" s="105"/>
    </row>
    <row r="24" spans="1:12" ht="17.100000000000001" customHeight="1" x14ac:dyDescent="0.15">
      <c r="A24" s="101" t="str">
        <f>IF(A23&gt;L$2,"",EDATE(A23,1))</f>
        <v/>
      </c>
      <c r="B24" s="102" t="s">
        <v>57</v>
      </c>
      <c r="C24" s="103" t="str">
        <f t="shared" si="2"/>
        <v/>
      </c>
      <c r="D24" s="22" t="s">
        <v>58</v>
      </c>
      <c r="E24" s="24"/>
      <c r="F24" s="24"/>
      <c r="G24" s="25" t="str">
        <f t="shared" si="0"/>
        <v/>
      </c>
      <c r="H24" s="26" t="str">
        <f>IF(A24="","",IF(G24&gt;0.285,"○","×"))</f>
        <v/>
      </c>
      <c r="I24" s="104"/>
      <c r="J24" s="22"/>
      <c r="K24" s="22"/>
      <c r="L24" s="105"/>
    </row>
    <row r="25" spans="1:12" ht="17.100000000000001" customHeight="1" x14ac:dyDescent="0.15">
      <c r="A25" s="101" t="str">
        <f t="shared" si="1"/>
        <v/>
      </c>
      <c r="B25" s="102" t="s">
        <v>57</v>
      </c>
      <c r="C25" s="103" t="str">
        <f t="shared" si="2"/>
        <v/>
      </c>
      <c r="D25" s="22" t="s">
        <v>58</v>
      </c>
      <c r="E25" s="24"/>
      <c r="F25" s="24"/>
      <c r="G25" s="25" t="str">
        <f t="shared" si="0"/>
        <v/>
      </c>
      <c r="H25" s="26" t="str">
        <f>IF(A25="","",IF(G25&gt;0.285,"○","×"))</f>
        <v/>
      </c>
      <c r="I25" s="104"/>
      <c r="J25" s="22"/>
      <c r="K25" s="22"/>
      <c r="L25" s="105"/>
    </row>
    <row r="26" spans="1:12" ht="17.100000000000001" customHeight="1" x14ac:dyDescent="0.15">
      <c r="A26" s="101" t="str">
        <f t="shared" si="1"/>
        <v/>
      </c>
      <c r="B26" s="102" t="s">
        <v>57</v>
      </c>
      <c r="C26" s="103" t="str">
        <f t="shared" si="2"/>
        <v/>
      </c>
      <c r="D26" s="22" t="s">
        <v>58</v>
      </c>
      <c r="E26" s="24"/>
      <c r="F26" s="24"/>
      <c r="G26" s="25" t="str">
        <f t="shared" si="0"/>
        <v/>
      </c>
      <c r="H26" s="26" t="str">
        <f t="shared" si="3"/>
        <v/>
      </c>
      <c r="I26" s="104"/>
      <c r="J26" s="22"/>
      <c r="K26" s="22"/>
      <c r="L26" s="105"/>
    </row>
    <row r="27" spans="1:12" ht="17.100000000000001" customHeight="1" x14ac:dyDescent="0.15">
      <c r="A27" s="101" t="str">
        <f t="shared" si="1"/>
        <v/>
      </c>
      <c r="B27" s="102" t="s">
        <v>57</v>
      </c>
      <c r="C27" s="103" t="str">
        <f t="shared" si="2"/>
        <v/>
      </c>
      <c r="D27" s="22" t="s">
        <v>58</v>
      </c>
      <c r="E27" s="24"/>
      <c r="F27" s="24"/>
      <c r="G27" s="25" t="str">
        <f t="shared" si="0"/>
        <v/>
      </c>
      <c r="H27" s="26" t="str">
        <f t="shared" si="3"/>
        <v/>
      </c>
      <c r="I27" s="104"/>
      <c r="J27" s="22"/>
      <c r="K27" s="22"/>
      <c r="L27" s="105"/>
    </row>
    <row r="28" spans="1:12" ht="17.100000000000001" customHeight="1" x14ac:dyDescent="0.15">
      <c r="A28" s="101" t="str">
        <f t="shared" si="1"/>
        <v/>
      </c>
      <c r="B28" s="102" t="s">
        <v>57</v>
      </c>
      <c r="C28" s="103" t="str">
        <f t="shared" si="2"/>
        <v/>
      </c>
      <c r="D28" s="22" t="s">
        <v>58</v>
      </c>
      <c r="E28" s="24"/>
      <c r="F28" s="24"/>
      <c r="G28" s="25" t="str">
        <f t="shared" si="0"/>
        <v/>
      </c>
      <c r="H28" s="26" t="str">
        <f t="shared" si="3"/>
        <v/>
      </c>
      <c r="I28" s="104"/>
      <c r="J28" s="22"/>
      <c r="K28" s="22"/>
      <c r="L28" s="105"/>
    </row>
    <row r="29" spans="1:12" ht="17.100000000000001" customHeight="1" x14ac:dyDescent="0.15">
      <c r="A29" s="101" t="str">
        <f t="shared" si="1"/>
        <v/>
      </c>
      <c r="B29" s="102" t="s">
        <v>57</v>
      </c>
      <c r="C29" s="103" t="str">
        <f t="shared" si="2"/>
        <v/>
      </c>
      <c r="D29" s="22" t="s">
        <v>58</v>
      </c>
      <c r="E29" s="24"/>
      <c r="F29" s="24"/>
      <c r="G29" s="25" t="str">
        <f t="shared" si="0"/>
        <v/>
      </c>
      <c r="H29" s="26" t="str">
        <f t="shared" si="3"/>
        <v/>
      </c>
      <c r="I29" s="104"/>
      <c r="J29" s="22"/>
      <c r="K29" s="22"/>
      <c r="L29" s="105"/>
    </row>
    <row r="30" spans="1:12" ht="17.100000000000001" customHeight="1" x14ac:dyDescent="0.15">
      <c r="A30" s="101" t="str">
        <f t="shared" si="1"/>
        <v/>
      </c>
      <c r="B30" s="102" t="s">
        <v>57</v>
      </c>
      <c r="C30" s="103" t="str">
        <f t="shared" si="2"/>
        <v/>
      </c>
      <c r="D30" s="22" t="s">
        <v>58</v>
      </c>
      <c r="E30" s="24"/>
      <c r="F30" s="24"/>
      <c r="G30" s="25" t="str">
        <f t="shared" si="0"/>
        <v/>
      </c>
      <c r="H30" s="26" t="str">
        <f t="shared" si="3"/>
        <v/>
      </c>
      <c r="I30" s="104"/>
      <c r="J30" s="22"/>
      <c r="K30" s="22"/>
      <c r="L30" s="105"/>
    </row>
    <row r="31" spans="1:12" ht="17.100000000000001" customHeight="1" x14ac:dyDescent="0.15">
      <c r="A31" s="101" t="str">
        <f t="shared" si="1"/>
        <v/>
      </c>
      <c r="B31" s="102" t="s">
        <v>57</v>
      </c>
      <c r="C31" s="103" t="str">
        <f t="shared" si="2"/>
        <v/>
      </c>
      <c r="D31" s="22" t="s">
        <v>58</v>
      </c>
      <c r="E31" s="24"/>
      <c r="F31" s="24"/>
      <c r="G31" s="25" t="str">
        <f t="shared" si="0"/>
        <v/>
      </c>
      <c r="H31" s="26" t="str">
        <f t="shared" si="3"/>
        <v/>
      </c>
      <c r="I31" s="104"/>
      <c r="J31" s="22"/>
      <c r="K31" s="22"/>
      <c r="L31" s="105"/>
    </row>
    <row r="32" spans="1:12" ht="5.0999999999999996" customHeight="1" x14ac:dyDescent="0.15">
      <c r="A32" s="3"/>
      <c r="B32" s="3"/>
      <c r="D32" s="3"/>
      <c r="L32" s="3"/>
    </row>
    <row r="33" spans="1:16" ht="16.899999999999999" customHeight="1" x14ac:dyDescent="0.15">
      <c r="A33" s="124" t="s">
        <v>52</v>
      </c>
      <c r="B33" s="125"/>
      <c r="C33" s="125"/>
      <c r="D33" s="125"/>
      <c r="E33" s="28">
        <f>SUM(E12:E31)</f>
        <v>0</v>
      </c>
      <c r="F33" s="28">
        <f>SUM(F12:F31)</f>
        <v>0</v>
      </c>
      <c r="G33" s="25" t="str">
        <f>IF(E33=0,"",F33/E33)</f>
        <v/>
      </c>
      <c r="H33" s="28" t="str">
        <f>IF(P33&gt;0,"×","○")</f>
        <v>○</v>
      </c>
      <c r="I33" s="124" t="str">
        <f>IF(H33="○","月単位週休２日達成",IF(G33&gt;28.5%,"通期の週休２日達成","週休２日未達成"))</f>
        <v>月単位週休２日達成</v>
      </c>
      <c r="J33" s="125"/>
      <c r="K33" s="125"/>
      <c r="L33" s="126"/>
      <c r="O33" s="5" t="s">
        <v>56</v>
      </c>
      <c r="P33" s="2">
        <f>COUNTIF(H12:H31,"×")</f>
        <v>0</v>
      </c>
    </row>
    <row r="34" spans="1:16" ht="16.899999999999999" customHeight="1" x14ac:dyDescent="0.15"/>
    <row r="35" spans="1:16" ht="16.899999999999999" customHeight="1" x14ac:dyDescent="0.15"/>
    <row r="36" spans="1:16" ht="16.899999999999999" customHeight="1" x14ac:dyDescent="0.15"/>
    <row r="37" spans="1:16" ht="16.899999999999999" customHeight="1" x14ac:dyDescent="0.15"/>
    <row r="38" spans="1:16" ht="16.899999999999999" customHeight="1" x14ac:dyDescent="0.15"/>
    <row r="39" spans="1:16" ht="16.899999999999999" customHeight="1" x14ac:dyDescent="0.15"/>
    <row r="40" spans="1:16" ht="16.899999999999999" customHeight="1" x14ac:dyDescent="0.15"/>
  </sheetData>
  <sheetProtection algorithmName="SHA-512" hashValue="hXQs5t9xSCO/XG4KQTCpG9KC+Hy6cKXHats2GAZOC3C8pC02SpQjphVAzioRpuTDOPDY/wvHzfkqQctGI0xncA==" saltValue="k4EMl1zAd3vgWHglPDmL2Q==" spinCount="100000" sheet="1" objects="1" scenarios="1" formatCells="0" formatColumns="0" formatRows="0" insertRows="0" deleteRows="0" autoFilter="0"/>
  <protectedRanges>
    <protectedRange sqref="A12:F31 I12:L31" name="対象期間、対象日数、現場閉所日数、備考"/>
    <protectedRange sqref="L1:L2" name="工事開始日、完了日"/>
    <protectedRange sqref="C3:I6" name="基本事項"/>
  </protectedRanges>
  <mergeCells count="13">
    <mergeCell ref="I10:L11"/>
    <mergeCell ref="E10:E11"/>
    <mergeCell ref="I33:L33"/>
    <mergeCell ref="A3:B3"/>
    <mergeCell ref="A4:B4"/>
    <mergeCell ref="A5:B5"/>
    <mergeCell ref="A6:B6"/>
    <mergeCell ref="A10:D11"/>
    <mergeCell ref="E8:F8"/>
    <mergeCell ref="F10:F11"/>
    <mergeCell ref="G10:G11"/>
    <mergeCell ref="H10:H11"/>
    <mergeCell ref="A33:D33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B7945-091B-45C4-A227-61A7563FA75A}">
  <dimension ref="A1:W171"/>
  <sheetViews>
    <sheetView view="pageBreakPreview" zoomScale="85" zoomScaleNormal="100" zoomScaleSheetLayoutView="85" workbookViewId="0">
      <pane xSplit="3" ySplit="11" topLeftCell="D12" activePane="bottomRight" state="frozen"/>
      <selection pane="topRight" activeCell="D1" sqref="D1"/>
      <selection pane="bottomLeft" activeCell="A10" sqref="A10"/>
      <selection pane="bottomRight" activeCell="S17" sqref="S17"/>
    </sheetView>
  </sheetViews>
  <sheetFormatPr defaultColWidth="7.375" defaultRowHeight="18.75" customHeight="1" x14ac:dyDescent="0.15"/>
  <cols>
    <col min="1" max="16384" width="7.375" style="30"/>
  </cols>
  <sheetData>
    <row r="1" spans="1:23" ht="16.5" customHeight="1" thickBot="1" x14ac:dyDescent="0.2">
      <c r="A1" s="29" t="s">
        <v>74</v>
      </c>
      <c r="E1" s="29"/>
      <c r="O1" s="175" t="s">
        <v>68</v>
      </c>
      <c r="P1" s="176"/>
      <c r="Q1" s="159">
        <v>45931</v>
      </c>
      <c r="R1" s="160"/>
      <c r="U1" s="130" t="s">
        <v>63</v>
      </c>
      <c r="V1" s="131"/>
      <c r="W1" s="132"/>
    </row>
    <row r="2" spans="1:23" ht="16.5" customHeight="1" thickBot="1" x14ac:dyDescent="0.2">
      <c r="A2" s="29"/>
      <c r="E2" s="29"/>
      <c r="U2" s="7" t="s">
        <v>61</v>
      </c>
      <c r="V2" s="8"/>
      <c r="W2" s="9"/>
    </row>
    <row r="3" spans="1:23" ht="16.5" customHeight="1" x14ac:dyDescent="0.15">
      <c r="A3" s="135" t="s">
        <v>6</v>
      </c>
      <c r="B3" s="135"/>
      <c r="C3" s="137"/>
      <c r="D3" s="137"/>
      <c r="E3" s="137"/>
      <c r="F3" s="137"/>
      <c r="G3" s="137"/>
      <c r="H3" s="137"/>
      <c r="I3" s="137"/>
      <c r="M3" s="31"/>
      <c r="N3" s="32" t="s">
        <v>27</v>
      </c>
      <c r="O3" s="33"/>
      <c r="P3" s="34"/>
      <c r="Q3" s="35" t="s">
        <v>28</v>
      </c>
      <c r="R3" s="36"/>
      <c r="U3" s="7" t="s">
        <v>62</v>
      </c>
      <c r="V3" s="8"/>
      <c r="W3" s="9"/>
    </row>
    <row r="4" spans="1:23" ht="16.5" customHeight="1" x14ac:dyDescent="0.15">
      <c r="A4" s="136" t="s">
        <v>59</v>
      </c>
      <c r="B4" s="136"/>
      <c r="C4" s="148"/>
      <c r="D4" s="148"/>
      <c r="E4" s="148"/>
      <c r="F4" s="148"/>
      <c r="G4" s="148"/>
      <c r="H4" s="148"/>
      <c r="I4" s="148"/>
      <c r="M4" s="37" t="s">
        <v>23</v>
      </c>
      <c r="N4" s="38" t="s">
        <v>43</v>
      </c>
      <c r="O4" s="39"/>
      <c r="P4" s="37" t="s">
        <v>30</v>
      </c>
      <c r="Q4" s="38" t="s">
        <v>5</v>
      </c>
      <c r="R4" s="39"/>
      <c r="U4" s="16"/>
      <c r="V4" s="17"/>
      <c r="W4" s="18"/>
    </row>
    <row r="5" spans="1:23" ht="16.5" customHeight="1" x14ac:dyDescent="0.15">
      <c r="A5" s="136" t="s">
        <v>15</v>
      </c>
      <c r="B5" s="136"/>
      <c r="C5" s="148"/>
      <c r="D5" s="148"/>
      <c r="E5" s="148"/>
      <c r="F5" s="148"/>
      <c r="G5" s="148"/>
      <c r="H5" s="148"/>
      <c r="I5" s="148"/>
      <c r="M5" s="37" t="s">
        <v>4</v>
      </c>
      <c r="N5" s="38" t="s">
        <v>9</v>
      </c>
      <c r="O5" s="39"/>
      <c r="P5" s="37" t="s">
        <v>29</v>
      </c>
      <c r="Q5" s="38" t="s">
        <v>32</v>
      </c>
      <c r="R5" s="39"/>
      <c r="U5" s="7"/>
      <c r="V5" s="8"/>
      <c r="W5" s="9"/>
    </row>
    <row r="6" spans="1:23" ht="16.5" customHeight="1" thickBot="1" x14ac:dyDescent="0.2">
      <c r="A6" s="136" t="s">
        <v>16</v>
      </c>
      <c r="B6" s="136"/>
      <c r="C6" s="148"/>
      <c r="D6" s="148"/>
      <c r="E6" s="148"/>
      <c r="F6" s="148"/>
      <c r="G6" s="148"/>
      <c r="H6" s="148"/>
      <c r="I6" s="148"/>
      <c r="M6" s="40" t="s">
        <v>22</v>
      </c>
      <c r="N6" s="41" t="s">
        <v>26</v>
      </c>
      <c r="O6" s="42"/>
      <c r="P6" s="40" t="s">
        <v>31</v>
      </c>
      <c r="Q6" s="41" t="s">
        <v>33</v>
      </c>
      <c r="R6" s="42"/>
    </row>
    <row r="7" spans="1:23" ht="6" customHeight="1" x14ac:dyDescent="0.15"/>
    <row r="8" spans="1:23" ht="25.5" customHeight="1" x14ac:dyDescent="0.15">
      <c r="K8" s="174" t="s">
        <v>64</v>
      </c>
      <c r="L8" s="174"/>
      <c r="M8" s="174"/>
      <c r="P8" s="177" t="s">
        <v>69</v>
      </c>
      <c r="Q8" s="177"/>
      <c r="R8" s="177"/>
    </row>
    <row r="9" spans="1:23" ht="12.75" customHeight="1" thickBot="1" x14ac:dyDescent="0.2">
      <c r="K9" s="43" t="s">
        <v>65</v>
      </c>
      <c r="L9" s="43" t="s">
        <v>65</v>
      </c>
      <c r="M9" s="43" t="s">
        <v>65</v>
      </c>
      <c r="Q9" s="108" t="s">
        <v>65</v>
      </c>
      <c r="R9" s="108" t="s">
        <v>65</v>
      </c>
    </row>
    <row r="10" spans="1:23" ht="13.5" customHeight="1" x14ac:dyDescent="0.15">
      <c r="A10" s="149"/>
      <c r="B10" s="150"/>
      <c r="C10" s="151"/>
      <c r="D10" s="140" t="s">
        <v>12</v>
      </c>
      <c r="E10" s="142" t="s">
        <v>3</v>
      </c>
      <c r="F10" s="144" t="s">
        <v>10</v>
      </c>
      <c r="G10" s="146" t="s">
        <v>13</v>
      </c>
      <c r="H10" s="146" t="s">
        <v>14</v>
      </c>
      <c r="I10" s="146" t="s">
        <v>18</v>
      </c>
      <c r="J10" s="155" t="s">
        <v>19</v>
      </c>
      <c r="K10" s="157" t="s">
        <v>21</v>
      </c>
      <c r="L10" s="138" t="s">
        <v>49</v>
      </c>
      <c r="M10" s="138" t="s">
        <v>25</v>
      </c>
      <c r="N10" s="138" t="s">
        <v>24</v>
      </c>
      <c r="O10" s="163" t="s">
        <v>44</v>
      </c>
      <c r="P10" s="161" t="s">
        <v>20</v>
      </c>
      <c r="Q10" s="157" t="s">
        <v>34</v>
      </c>
      <c r="R10" s="163"/>
    </row>
    <row r="11" spans="1:23" ht="13.5" customHeight="1" thickBot="1" x14ac:dyDescent="0.2">
      <c r="A11" s="152"/>
      <c r="B11" s="153"/>
      <c r="C11" s="154"/>
      <c r="D11" s="141"/>
      <c r="E11" s="143"/>
      <c r="F11" s="145"/>
      <c r="G11" s="147"/>
      <c r="H11" s="147"/>
      <c r="I11" s="147"/>
      <c r="J11" s="156"/>
      <c r="K11" s="158"/>
      <c r="L11" s="139"/>
      <c r="M11" s="139"/>
      <c r="N11" s="139"/>
      <c r="O11" s="173"/>
      <c r="P11" s="162"/>
      <c r="Q11" s="44" t="s">
        <v>35</v>
      </c>
      <c r="R11" s="45" t="s">
        <v>36</v>
      </c>
    </row>
    <row r="12" spans="1:23" ht="13.5" customHeight="1" x14ac:dyDescent="0.15">
      <c r="A12" s="168">
        <f>MONTH(D12)</f>
        <v>9</v>
      </c>
      <c r="B12" s="171">
        <f>WEEKNUM(D12,2)-WEEKNUM(DATE(YEAR(D12),MONTH(D12),1),2)+1</f>
        <v>4</v>
      </c>
      <c r="C12" s="46" t="s">
        <v>0</v>
      </c>
      <c r="D12" s="47">
        <f>Q1-WEEKDAY(Q1,17)</f>
        <v>45927</v>
      </c>
      <c r="E12" s="48">
        <f>D12+1</f>
        <v>45928</v>
      </c>
      <c r="F12" s="49">
        <f t="shared" ref="F12:J12" si="0">E12+1</f>
        <v>45929</v>
      </c>
      <c r="G12" s="50">
        <f t="shared" si="0"/>
        <v>45930</v>
      </c>
      <c r="H12" s="50">
        <f t="shared" si="0"/>
        <v>45931</v>
      </c>
      <c r="I12" s="50">
        <f t="shared" si="0"/>
        <v>45932</v>
      </c>
      <c r="J12" s="51">
        <f t="shared" si="0"/>
        <v>45933</v>
      </c>
      <c r="K12" s="52"/>
      <c r="L12" s="53"/>
      <c r="M12" s="53"/>
      <c r="N12" s="53"/>
      <c r="O12" s="54"/>
      <c r="P12" s="164"/>
      <c r="Q12" s="55"/>
      <c r="R12" s="56"/>
    </row>
    <row r="13" spans="1:23" ht="13.5" customHeight="1" x14ac:dyDescent="0.15">
      <c r="A13" s="168"/>
      <c r="B13" s="171"/>
      <c r="C13" s="57" t="s">
        <v>7</v>
      </c>
      <c r="D13" s="58"/>
      <c r="E13" s="59"/>
      <c r="F13" s="60"/>
      <c r="G13" s="61"/>
      <c r="H13" s="61"/>
      <c r="I13" s="61"/>
      <c r="J13" s="62"/>
      <c r="K13" s="52">
        <f>7-COUNTIF(D13:J13,"－")</f>
        <v>7</v>
      </c>
      <c r="L13" s="53">
        <f>COUNTIF(D13:E13,"休")+COUNTIF(D13:E13,"")</f>
        <v>2</v>
      </c>
      <c r="M13" s="53">
        <f>COUNTIF(D14:J14,"閉所")+COUNTIF(D14:J14,"雨天")</f>
        <v>0</v>
      </c>
      <c r="N13" s="63">
        <f>IF(K13=0,"",M13/K13)</f>
        <v>0</v>
      </c>
      <c r="O13" s="54" t="str">
        <f>IF(L13=0,"－",IF(M13&gt;=L13,"○",IF(N13&gt;0.285,"○","×")))</f>
        <v>×</v>
      </c>
      <c r="P13" s="164"/>
      <c r="Q13" s="55">
        <f>K13</f>
        <v>7</v>
      </c>
      <c r="R13" s="56">
        <f>M13</f>
        <v>0</v>
      </c>
    </row>
    <row r="14" spans="1:23" ht="13.5" customHeight="1" x14ac:dyDescent="0.15">
      <c r="A14" s="169"/>
      <c r="B14" s="172"/>
      <c r="C14" s="64" t="s">
        <v>8</v>
      </c>
      <c r="D14" s="58"/>
      <c r="E14" s="59"/>
      <c r="F14" s="60"/>
      <c r="G14" s="61"/>
      <c r="H14" s="61"/>
      <c r="I14" s="61"/>
      <c r="J14" s="62"/>
      <c r="K14" s="65"/>
      <c r="L14" s="66"/>
      <c r="M14" s="66"/>
      <c r="N14" s="66"/>
      <c r="O14" s="67"/>
      <c r="P14" s="165"/>
      <c r="Q14" s="68"/>
      <c r="R14" s="69"/>
    </row>
    <row r="15" spans="1:23" ht="13.5" customHeight="1" x14ac:dyDescent="0.15">
      <c r="A15" s="167">
        <f>MONTH(D15)</f>
        <v>10</v>
      </c>
      <c r="B15" s="170">
        <f>WEEKNUM(D15,2)-WEEKNUM(DATE(YEAR(D15),MONTH(D15),1),2)+1</f>
        <v>1</v>
      </c>
      <c r="C15" s="46" t="s">
        <v>0</v>
      </c>
      <c r="D15" s="70">
        <f>J12+1</f>
        <v>45934</v>
      </c>
      <c r="E15" s="71">
        <f>D15+1</f>
        <v>45935</v>
      </c>
      <c r="F15" s="72">
        <f t="shared" ref="F15:J15" si="1">E15+1</f>
        <v>45936</v>
      </c>
      <c r="G15" s="73">
        <f t="shared" si="1"/>
        <v>45937</v>
      </c>
      <c r="H15" s="73">
        <f t="shared" si="1"/>
        <v>45938</v>
      </c>
      <c r="I15" s="73">
        <f t="shared" si="1"/>
        <v>45939</v>
      </c>
      <c r="J15" s="74">
        <f t="shared" si="1"/>
        <v>45940</v>
      </c>
      <c r="K15" s="75"/>
      <c r="L15" s="76"/>
      <c r="M15" s="76"/>
      <c r="N15" s="76"/>
      <c r="O15" s="77"/>
      <c r="P15" s="166"/>
      <c r="Q15" s="78"/>
      <c r="R15" s="79"/>
    </row>
    <row r="16" spans="1:23" ht="13.5" customHeight="1" x14ac:dyDescent="0.15">
      <c r="A16" s="168"/>
      <c r="B16" s="171"/>
      <c r="C16" s="57" t="s">
        <v>7</v>
      </c>
      <c r="D16" s="58"/>
      <c r="E16" s="59"/>
      <c r="F16" s="60"/>
      <c r="G16" s="61"/>
      <c r="H16" s="61"/>
      <c r="I16" s="61"/>
      <c r="J16" s="62"/>
      <c r="K16" s="52">
        <f>7-COUNTIF(D16:J16,"－")</f>
        <v>7</v>
      </c>
      <c r="L16" s="53">
        <f>COUNTIF(D16:E16,"休")+COUNTIF(D16:E16,"")</f>
        <v>2</v>
      </c>
      <c r="M16" s="53">
        <f>COUNTIF(D17:J17,"閉所")+COUNTIF(D17:J17,"雨天")</f>
        <v>0</v>
      </c>
      <c r="N16" s="63">
        <f>IF(K16=0,"",M16/K16)</f>
        <v>0</v>
      </c>
      <c r="O16" s="54" t="str">
        <f>IF(L16=0,"－",IF(M16&gt;=L16,"○",IF(N16&gt;0.285,"○","×")))</f>
        <v>×</v>
      </c>
      <c r="P16" s="164"/>
      <c r="Q16" s="55">
        <f>K16</f>
        <v>7</v>
      </c>
      <c r="R16" s="56">
        <f>M16</f>
        <v>0</v>
      </c>
    </row>
    <row r="17" spans="1:18" ht="13.5" customHeight="1" x14ac:dyDescent="0.15">
      <c r="A17" s="169"/>
      <c r="B17" s="172"/>
      <c r="C17" s="64" t="s">
        <v>8</v>
      </c>
      <c r="D17" s="58"/>
      <c r="E17" s="59"/>
      <c r="F17" s="60"/>
      <c r="G17" s="61"/>
      <c r="H17" s="61"/>
      <c r="I17" s="61"/>
      <c r="J17" s="62"/>
      <c r="K17" s="65"/>
      <c r="L17" s="66"/>
      <c r="M17" s="66"/>
      <c r="N17" s="66"/>
      <c r="O17" s="67"/>
      <c r="P17" s="165"/>
      <c r="Q17" s="68"/>
      <c r="R17" s="69"/>
    </row>
    <row r="18" spans="1:18" ht="13.5" customHeight="1" x14ac:dyDescent="0.15">
      <c r="A18" s="167">
        <f t="shared" ref="A18" si="2">MONTH(D18)</f>
        <v>10</v>
      </c>
      <c r="B18" s="170">
        <f t="shared" ref="B18" si="3">WEEKNUM(D18,2)-WEEKNUM(DATE(YEAR(D18),MONTH(D18),1),2)+1</f>
        <v>2</v>
      </c>
      <c r="C18" s="46" t="s">
        <v>0</v>
      </c>
      <c r="D18" s="70">
        <f>J15+1</f>
        <v>45941</v>
      </c>
      <c r="E18" s="71">
        <f>D18+1</f>
        <v>45942</v>
      </c>
      <c r="F18" s="72">
        <f t="shared" ref="F18:J18" si="4">E18+1</f>
        <v>45943</v>
      </c>
      <c r="G18" s="73">
        <f t="shared" si="4"/>
        <v>45944</v>
      </c>
      <c r="H18" s="73">
        <f t="shared" si="4"/>
        <v>45945</v>
      </c>
      <c r="I18" s="73">
        <f t="shared" si="4"/>
        <v>45946</v>
      </c>
      <c r="J18" s="74">
        <f t="shared" si="4"/>
        <v>45947</v>
      </c>
      <c r="K18" s="75"/>
      <c r="L18" s="76"/>
      <c r="M18" s="76"/>
      <c r="N18" s="76"/>
      <c r="O18" s="77"/>
      <c r="P18" s="166"/>
      <c r="Q18" s="78"/>
      <c r="R18" s="79"/>
    </row>
    <row r="19" spans="1:18" ht="13.5" customHeight="1" x14ac:dyDescent="0.15">
      <c r="A19" s="168"/>
      <c r="B19" s="171"/>
      <c r="C19" s="57" t="s">
        <v>7</v>
      </c>
      <c r="D19" s="58"/>
      <c r="E19" s="59"/>
      <c r="F19" s="60"/>
      <c r="G19" s="61"/>
      <c r="H19" s="61"/>
      <c r="I19" s="61"/>
      <c r="J19" s="62"/>
      <c r="K19" s="52">
        <f>7-COUNTIF(D19:J19,"－")</f>
        <v>7</v>
      </c>
      <c r="L19" s="53">
        <f>COUNTIF(D19:E19,"休")+COUNTIF(D19:E19,"")</f>
        <v>2</v>
      </c>
      <c r="M19" s="53">
        <f>COUNTIF(D20:J20,"閉所")+COUNTIF(D20:J20,"雨天")</f>
        <v>0</v>
      </c>
      <c r="N19" s="63">
        <f>IF(K19=0,"",M19/K19)</f>
        <v>0</v>
      </c>
      <c r="O19" s="54" t="str">
        <f>IF(L19=0,"－",IF(M19&gt;=L19,"○",IF(N19&gt;0.285,"○","×")))</f>
        <v>×</v>
      </c>
      <c r="P19" s="164"/>
      <c r="Q19" s="55">
        <f>K19</f>
        <v>7</v>
      </c>
      <c r="R19" s="56">
        <f>M19</f>
        <v>0</v>
      </c>
    </row>
    <row r="20" spans="1:18" ht="13.5" customHeight="1" x14ac:dyDescent="0.15">
      <c r="A20" s="169"/>
      <c r="B20" s="172"/>
      <c r="C20" s="64" t="s">
        <v>8</v>
      </c>
      <c r="D20" s="58"/>
      <c r="E20" s="59"/>
      <c r="F20" s="60"/>
      <c r="G20" s="61"/>
      <c r="H20" s="61"/>
      <c r="I20" s="61"/>
      <c r="J20" s="62"/>
      <c r="K20" s="65"/>
      <c r="L20" s="66"/>
      <c r="M20" s="66"/>
      <c r="N20" s="66"/>
      <c r="O20" s="67"/>
      <c r="P20" s="165"/>
      <c r="Q20" s="68"/>
      <c r="R20" s="69"/>
    </row>
    <row r="21" spans="1:18" ht="13.5" customHeight="1" x14ac:dyDescent="0.15">
      <c r="A21" s="167">
        <f t="shared" ref="A21" si="5">MONTH(D21)</f>
        <v>10</v>
      </c>
      <c r="B21" s="170">
        <f t="shared" ref="B21" si="6">WEEKNUM(D21,2)-WEEKNUM(DATE(YEAR(D21),MONTH(D21),1),2)+1</f>
        <v>3</v>
      </c>
      <c r="C21" s="46" t="s">
        <v>0</v>
      </c>
      <c r="D21" s="70">
        <f>J18+1</f>
        <v>45948</v>
      </c>
      <c r="E21" s="71">
        <f>D21+1</f>
        <v>45949</v>
      </c>
      <c r="F21" s="72">
        <f t="shared" ref="F21:J21" si="7">E21+1</f>
        <v>45950</v>
      </c>
      <c r="G21" s="73">
        <f t="shared" si="7"/>
        <v>45951</v>
      </c>
      <c r="H21" s="73">
        <f t="shared" si="7"/>
        <v>45952</v>
      </c>
      <c r="I21" s="73">
        <f t="shared" si="7"/>
        <v>45953</v>
      </c>
      <c r="J21" s="74">
        <f t="shared" si="7"/>
        <v>45954</v>
      </c>
      <c r="K21" s="75"/>
      <c r="L21" s="76"/>
      <c r="M21" s="76"/>
      <c r="N21" s="76"/>
      <c r="O21" s="77"/>
      <c r="P21" s="166"/>
      <c r="Q21" s="78"/>
      <c r="R21" s="79"/>
    </row>
    <row r="22" spans="1:18" ht="13.5" customHeight="1" x14ac:dyDescent="0.15">
      <c r="A22" s="168"/>
      <c r="B22" s="171"/>
      <c r="C22" s="57" t="s">
        <v>7</v>
      </c>
      <c r="D22" s="58"/>
      <c r="E22" s="59"/>
      <c r="F22" s="60"/>
      <c r="G22" s="61"/>
      <c r="H22" s="61"/>
      <c r="I22" s="61"/>
      <c r="J22" s="62"/>
      <c r="K22" s="52">
        <f>7-COUNTIF(D22:J22,"－")</f>
        <v>7</v>
      </c>
      <c r="L22" s="53">
        <f>COUNTIF(D22:E22,"休")+COUNTIF(D22:E22,"")</f>
        <v>2</v>
      </c>
      <c r="M22" s="53">
        <f>COUNTIF(D23:J23,"閉所")+COUNTIF(D23:J23,"雨天")</f>
        <v>0</v>
      </c>
      <c r="N22" s="63">
        <f>IF(K22=0,"",M22/K22)</f>
        <v>0</v>
      </c>
      <c r="O22" s="54" t="str">
        <f>IF(L22=0,"－",IF(M22&gt;=L22,"○",IF(N22&gt;0.285,"○","×")))</f>
        <v>×</v>
      </c>
      <c r="P22" s="164"/>
      <c r="Q22" s="55">
        <f>K22</f>
        <v>7</v>
      </c>
      <c r="R22" s="56">
        <f>M22</f>
        <v>0</v>
      </c>
    </row>
    <row r="23" spans="1:18" ht="13.5" customHeight="1" x14ac:dyDescent="0.15">
      <c r="A23" s="169"/>
      <c r="B23" s="172"/>
      <c r="C23" s="64" t="s">
        <v>8</v>
      </c>
      <c r="D23" s="58"/>
      <c r="E23" s="59"/>
      <c r="F23" s="60"/>
      <c r="G23" s="61"/>
      <c r="H23" s="61"/>
      <c r="I23" s="61"/>
      <c r="J23" s="62"/>
      <c r="K23" s="65"/>
      <c r="L23" s="66"/>
      <c r="M23" s="66"/>
      <c r="N23" s="66"/>
      <c r="O23" s="67"/>
      <c r="P23" s="165"/>
      <c r="Q23" s="68"/>
      <c r="R23" s="69"/>
    </row>
    <row r="24" spans="1:18" ht="13.5" customHeight="1" x14ac:dyDescent="0.15">
      <c r="A24" s="167">
        <f t="shared" ref="A24" si="8">MONTH(D24)</f>
        <v>10</v>
      </c>
      <c r="B24" s="170">
        <f t="shared" ref="B24" si="9">WEEKNUM(D24,2)-WEEKNUM(DATE(YEAR(D24),MONTH(D24),1),2)+1</f>
        <v>4</v>
      </c>
      <c r="C24" s="46" t="s">
        <v>0</v>
      </c>
      <c r="D24" s="70">
        <f>J21+1</f>
        <v>45955</v>
      </c>
      <c r="E24" s="71">
        <f>D24+1</f>
        <v>45956</v>
      </c>
      <c r="F24" s="72">
        <f t="shared" ref="F24:J24" si="10">E24+1</f>
        <v>45957</v>
      </c>
      <c r="G24" s="73">
        <f t="shared" si="10"/>
        <v>45958</v>
      </c>
      <c r="H24" s="73">
        <f t="shared" si="10"/>
        <v>45959</v>
      </c>
      <c r="I24" s="73">
        <f t="shared" si="10"/>
        <v>45960</v>
      </c>
      <c r="J24" s="74">
        <f t="shared" si="10"/>
        <v>45961</v>
      </c>
      <c r="K24" s="75"/>
      <c r="L24" s="76"/>
      <c r="M24" s="76"/>
      <c r="N24" s="76"/>
      <c r="O24" s="77"/>
      <c r="P24" s="166"/>
      <c r="Q24" s="78"/>
      <c r="R24" s="79"/>
    </row>
    <row r="25" spans="1:18" ht="13.5" customHeight="1" x14ac:dyDescent="0.15">
      <c r="A25" s="168"/>
      <c r="B25" s="171"/>
      <c r="C25" s="57" t="s">
        <v>7</v>
      </c>
      <c r="D25" s="58"/>
      <c r="E25" s="59"/>
      <c r="F25" s="60"/>
      <c r="G25" s="61"/>
      <c r="H25" s="61"/>
      <c r="I25" s="61"/>
      <c r="J25" s="62"/>
      <c r="K25" s="52">
        <f>7-COUNTIF(D25:J25,"－")</f>
        <v>7</v>
      </c>
      <c r="L25" s="53">
        <f>COUNTIF(D25:E25,"休")+COUNTIF(D25:E25,"")</f>
        <v>2</v>
      </c>
      <c r="M25" s="53">
        <f>COUNTIF(D26:J26,"閉所")+COUNTIF(D26:J26,"雨天")</f>
        <v>0</v>
      </c>
      <c r="N25" s="63">
        <f>IF(K25=0,"",M25/K25)</f>
        <v>0</v>
      </c>
      <c r="O25" s="54" t="str">
        <f>IF(L25=0,"－",IF(M25&gt;=L25,"○",IF(N25&gt;0.285,"○","×")))</f>
        <v>×</v>
      </c>
      <c r="P25" s="164"/>
      <c r="Q25" s="55">
        <f>K25</f>
        <v>7</v>
      </c>
      <c r="R25" s="56">
        <f>M25</f>
        <v>0</v>
      </c>
    </row>
    <row r="26" spans="1:18" ht="13.5" customHeight="1" x14ac:dyDescent="0.15">
      <c r="A26" s="169"/>
      <c r="B26" s="172"/>
      <c r="C26" s="64" t="s">
        <v>8</v>
      </c>
      <c r="D26" s="58"/>
      <c r="E26" s="59"/>
      <c r="F26" s="60"/>
      <c r="G26" s="61"/>
      <c r="H26" s="61"/>
      <c r="I26" s="61"/>
      <c r="J26" s="62"/>
      <c r="K26" s="65"/>
      <c r="L26" s="66"/>
      <c r="M26" s="66"/>
      <c r="N26" s="66"/>
      <c r="O26" s="67"/>
      <c r="P26" s="165"/>
      <c r="Q26" s="68"/>
      <c r="R26" s="69"/>
    </row>
    <row r="27" spans="1:18" ht="13.5" customHeight="1" x14ac:dyDescent="0.15">
      <c r="A27" s="167">
        <f t="shared" ref="A27" si="11">MONTH(D27)</f>
        <v>11</v>
      </c>
      <c r="B27" s="170">
        <f t="shared" ref="B27" si="12">WEEKNUM(D27,2)-WEEKNUM(DATE(YEAR(D27),MONTH(D27),1),2)+1</f>
        <v>1</v>
      </c>
      <c r="C27" s="46" t="s">
        <v>0</v>
      </c>
      <c r="D27" s="70">
        <f t="shared" ref="D27" si="13">J24+1</f>
        <v>45962</v>
      </c>
      <c r="E27" s="71">
        <f t="shared" ref="E27" si="14">D27+1</f>
        <v>45963</v>
      </c>
      <c r="F27" s="72">
        <f t="shared" ref="F27" si="15">E27+1</f>
        <v>45964</v>
      </c>
      <c r="G27" s="73">
        <f t="shared" ref="G27" si="16">F27+1</f>
        <v>45965</v>
      </c>
      <c r="H27" s="73">
        <f t="shared" ref="H27" si="17">G27+1</f>
        <v>45966</v>
      </c>
      <c r="I27" s="73">
        <f t="shared" ref="I27" si="18">H27+1</f>
        <v>45967</v>
      </c>
      <c r="J27" s="74">
        <f t="shared" ref="J27" si="19">I27+1</f>
        <v>45968</v>
      </c>
      <c r="K27" s="75"/>
      <c r="L27" s="76"/>
      <c r="M27" s="76"/>
      <c r="N27" s="76"/>
      <c r="O27" s="77"/>
      <c r="P27" s="166"/>
      <c r="Q27" s="78"/>
      <c r="R27" s="79"/>
    </row>
    <row r="28" spans="1:18" ht="13.5" customHeight="1" x14ac:dyDescent="0.15">
      <c r="A28" s="168"/>
      <c r="B28" s="171"/>
      <c r="C28" s="57" t="s">
        <v>7</v>
      </c>
      <c r="D28" s="58"/>
      <c r="E28" s="59"/>
      <c r="F28" s="60"/>
      <c r="G28" s="61"/>
      <c r="H28" s="61"/>
      <c r="I28" s="61"/>
      <c r="J28" s="62"/>
      <c r="K28" s="52">
        <f>7-COUNTIF(D28:J28,"－")</f>
        <v>7</v>
      </c>
      <c r="L28" s="53">
        <f>COUNTIF(D28:E28,"休")+COUNTIF(D28:E28,"")</f>
        <v>2</v>
      </c>
      <c r="M28" s="53">
        <f>COUNTIF(D29:J29,"閉所")+COUNTIF(D29:J29,"雨天")</f>
        <v>0</v>
      </c>
      <c r="N28" s="63">
        <f>IF(K28=0,"",M28/K28)</f>
        <v>0</v>
      </c>
      <c r="O28" s="54" t="str">
        <f>IF(L28=0,"－",IF(M28&gt;=L28,"○",IF(N28&gt;0.285,"○","×")))</f>
        <v>×</v>
      </c>
      <c r="P28" s="164"/>
      <c r="Q28" s="55">
        <f>K28</f>
        <v>7</v>
      </c>
      <c r="R28" s="56">
        <f>M28</f>
        <v>0</v>
      </c>
    </row>
    <row r="29" spans="1:18" ht="13.5" customHeight="1" x14ac:dyDescent="0.15">
      <c r="A29" s="169"/>
      <c r="B29" s="172"/>
      <c r="C29" s="64" t="s">
        <v>8</v>
      </c>
      <c r="D29" s="58"/>
      <c r="E29" s="59"/>
      <c r="F29" s="60"/>
      <c r="G29" s="61"/>
      <c r="H29" s="61"/>
      <c r="I29" s="61"/>
      <c r="J29" s="62"/>
      <c r="K29" s="65"/>
      <c r="L29" s="66"/>
      <c r="M29" s="66"/>
      <c r="N29" s="66"/>
      <c r="O29" s="67"/>
      <c r="P29" s="165"/>
      <c r="Q29" s="68"/>
      <c r="R29" s="69"/>
    </row>
    <row r="30" spans="1:18" ht="13.5" customHeight="1" x14ac:dyDescent="0.15">
      <c r="A30" s="167">
        <f t="shared" ref="A30" si="20">MONTH(D30)</f>
        <v>11</v>
      </c>
      <c r="B30" s="170">
        <f t="shared" ref="B30" si="21">WEEKNUM(D30,2)-WEEKNUM(DATE(YEAR(D30),MONTH(D30),1),2)+1</f>
        <v>2</v>
      </c>
      <c r="C30" s="46" t="s">
        <v>0</v>
      </c>
      <c r="D30" s="70">
        <f t="shared" ref="D30" si="22">J27+1</f>
        <v>45969</v>
      </c>
      <c r="E30" s="71">
        <f t="shared" ref="E30" si="23">D30+1</f>
        <v>45970</v>
      </c>
      <c r="F30" s="72">
        <f t="shared" ref="F30" si="24">E30+1</f>
        <v>45971</v>
      </c>
      <c r="G30" s="73">
        <f t="shared" ref="G30" si="25">F30+1</f>
        <v>45972</v>
      </c>
      <c r="H30" s="73">
        <f t="shared" ref="H30" si="26">G30+1</f>
        <v>45973</v>
      </c>
      <c r="I30" s="73">
        <f t="shared" ref="I30" si="27">H30+1</f>
        <v>45974</v>
      </c>
      <c r="J30" s="74">
        <f t="shared" ref="J30" si="28">I30+1</f>
        <v>45975</v>
      </c>
      <c r="K30" s="75"/>
      <c r="L30" s="76"/>
      <c r="M30" s="76"/>
      <c r="N30" s="76"/>
      <c r="O30" s="77"/>
      <c r="P30" s="166"/>
      <c r="Q30" s="78"/>
      <c r="R30" s="79"/>
    </row>
    <row r="31" spans="1:18" ht="13.5" customHeight="1" x14ac:dyDescent="0.15">
      <c r="A31" s="168"/>
      <c r="B31" s="171"/>
      <c r="C31" s="57" t="s">
        <v>7</v>
      </c>
      <c r="D31" s="58"/>
      <c r="E31" s="59"/>
      <c r="F31" s="60"/>
      <c r="G31" s="61"/>
      <c r="H31" s="61"/>
      <c r="I31" s="61"/>
      <c r="J31" s="62"/>
      <c r="K31" s="52">
        <f>7-COUNTIF(D31:J31,"－")</f>
        <v>7</v>
      </c>
      <c r="L31" s="53">
        <f>COUNTIF(D31:E31,"休")+COUNTIF(D31:E31,"")</f>
        <v>2</v>
      </c>
      <c r="M31" s="53">
        <f>COUNTIF(D32:J32,"閉所")+COUNTIF(D32:J32,"雨天")</f>
        <v>0</v>
      </c>
      <c r="N31" s="63">
        <f>IF(K31=0,"",M31/K31)</f>
        <v>0</v>
      </c>
      <c r="O31" s="54" t="str">
        <f>IF(L31=0,"－",IF(M31&gt;=L31,"○",IF(N31&gt;0.285,"○","×")))</f>
        <v>×</v>
      </c>
      <c r="P31" s="164"/>
      <c r="Q31" s="55">
        <f>K31</f>
        <v>7</v>
      </c>
      <c r="R31" s="56">
        <f>M31</f>
        <v>0</v>
      </c>
    </row>
    <row r="32" spans="1:18" ht="13.5" customHeight="1" x14ac:dyDescent="0.15">
      <c r="A32" s="169"/>
      <c r="B32" s="172"/>
      <c r="C32" s="64" t="s">
        <v>8</v>
      </c>
      <c r="D32" s="58"/>
      <c r="E32" s="59"/>
      <c r="F32" s="60"/>
      <c r="G32" s="61"/>
      <c r="H32" s="61"/>
      <c r="I32" s="61"/>
      <c r="J32" s="62"/>
      <c r="K32" s="65"/>
      <c r="L32" s="66"/>
      <c r="M32" s="66"/>
      <c r="N32" s="66"/>
      <c r="O32" s="67"/>
      <c r="P32" s="165"/>
      <c r="Q32" s="68"/>
      <c r="R32" s="69"/>
    </row>
    <row r="33" spans="1:18" ht="13.5" customHeight="1" x14ac:dyDescent="0.15">
      <c r="A33" s="167">
        <f t="shared" ref="A33" si="29">MONTH(D33)</f>
        <v>11</v>
      </c>
      <c r="B33" s="170">
        <f t="shared" ref="B33" si="30">WEEKNUM(D33,2)-WEEKNUM(DATE(YEAR(D33),MONTH(D33),1),2)+1</f>
        <v>3</v>
      </c>
      <c r="C33" s="46" t="s">
        <v>0</v>
      </c>
      <c r="D33" s="70">
        <f t="shared" ref="D33" si="31">J30+1</f>
        <v>45976</v>
      </c>
      <c r="E33" s="71">
        <f t="shared" ref="E33" si="32">D33+1</f>
        <v>45977</v>
      </c>
      <c r="F33" s="72">
        <f t="shared" ref="F33" si="33">E33+1</f>
        <v>45978</v>
      </c>
      <c r="G33" s="73">
        <f t="shared" ref="G33" si="34">F33+1</f>
        <v>45979</v>
      </c>
      <c r="H33" s="73">
        <f t="shared" ref="H33" si="35">G33+1</f>
        <v>45980</v>
      </c>
      <c r="I33" s="73">
        <f t="shared" ref="I33" si="36">H33+1</f>
        <v>45981</v>
      </c>
      <c r="J33" s="74">
        <f t="shared" ref="J33" si="37">I33+1</f>
        <v>45982</v>
      </c>
      <c r="K33" s="75"/>
      <c r="L33" s="76"/>
      <c r="M33" s="76"/>
      <c r="N33" s="76"/>
      <c r="O33" s="77"/>
      <c r="P33" s="166"/>
      <c r="Q33" s="78"/>
      <c r="R33" s="79"/>
    </row>
    <row r="34" spans="1:18" ht="13.5" customHeight="1" x14ac:dyDescent="0.15">
      <c r="A34" s="168"/>
      <c r="B34" s="171"/>
      <c r="C34" s="57" t="s">
        <v>7</v>
      </c>
      <c r="D34" s="58"/>
      <c r="E34" s="59"/>
      <c r="F34" s="60"/>
      <c r="G34" s="61"/>
      <c r="H34" s="61"/>
      <c r="I34" s="61"/>
      <c r="J34" s="62"/>
      <c r="K34" s="52">
        <f>7-COUNTIF(D34:J34,"－")</f>
        <v>7</v>
      </c>
      <c r="L34" s="53">
        <f>COUNTIF(D34:E34,"休")+COUNTIF(D34:E34,"")</f>
        <v>2</v>
      </c>
      <c r="M34" s="53">
        <f>COUNTIF(D35:J35,"閉所")+COUNTIF(D35:J35,"雨天")</f>
        <v>0</v>
      </c>
      <c r="N34" s="63">
        <f>IF(K34=0,"",M34/K34)</f>
        <v>0</v>
      </c>
      <c r="O34" s="54" t="str">
        <f>IF(L34=0,"－",IF(M34&gt;=L34,"○",IF(N34&gt;0.285,"○","×")))</f>
        <v>×</v>
      </c>
      <c r="P34" s="164"/>
      <c r="Q34" s="55">
        <f>K34</f>
        <v>7</v>
      </c>
      <c r="R34" s="56">
        <f>M34</f>
        <v>0</v>
      </c>
    </row>
    <row r="35" spans="1:18" ht="13.5" customHeight="1" x14ac:dyDescent="0.15">
      <c r="A35" s="169"/>
      <c r="B35" s="172"/>
      <c r="C35" s="64" t="s">
        <v>8</v>
      </c>
      <c r="D35" s="58"/>
      <c r="E35" s="59"/>
      <c r="F35" s="60"/>
      <c r="G35" s="61"/>
      <c r="H35" s="61"/>
      <c r="I35" s="61"/>
      <c r="J35" s="62"/>
      <c r="K35" s="65"/>
      <c r="L35" s="66"/>
      <c r="M35" s="66"/>
      <c r="N35" s="66"/>
      <c r="O35" s="67"/>
      <c r="P35" s="165"/>
      <c r="Q35" s="68"/>
      <c r="R35" s="69"/>
    </row>
    <row r="36" spans="1:18" ht="13.5" customHeight="1" x14ac:dyDescent="0.15">
      <c r="A36" s="167">
        <f t="shared" ref="A36" si="38">MONTH(D36)</f>
        <v>11</v>
      </c>
      <c r="B36" s="170">
        <f t="shared" ref="B36" si="39">WEEKNUM(D36,2)-WEEKNUM(DATE(YEAR(D36),MONTH(D36),1),2)+1</f>
        <v>4</v>
      </c>
      <c r="C36" s="46" t="s">
        <v>0</v>
      </c>
      <c r="D36" s="70">
        <f t="shared" ref="D36" si="40">J33+1</f>
        <v>45983</v>
      </c>
      <c r="E36" s="71">
        <f t="shared" ref="E36" si="41">D36+1</f>
        <v>45984</v>
      </c>
      <c r="F36" s="72">
        <f t="shared" ref="F36" si="42">E36+1</f>
        <v>45985</v>
      </c>
      <c r="G36" s="73">
        <f t="shared" ref="G36" si="43">F36+1</f>
        <v>45986</v>
      </c>
      <c r="H36" s="73">
        <f t="shared" ref="H36" si="44">G36+1</f>
        <v>45987</v>
      </c>
      <c r="I36" s="73">
        <f t="shared" ref="I36" si="45">H36+1</f>
        <v>45988</v>
      </c>
      <c r="J36" s="74">
        <f t="shared" ref="J36" si="46">I36+1</f>
        <v>45989</v>
      </c>
      <c r="K36" s="75"/>
      <c r="L36" s="76"/>
      <c r="M36" s="76"/>
      <c r="N36" s="76"/>
      <c r="O36" s="77"/>
      <c r="P36" s="166"/>
      <c r="Q36" s="78"/>
      <c r="R36" s="79"/>
    </row>
    <row r="37" spans="1:18" ht="13.5" customHeight="1" x14ac:dyDescent="0.15">
      <c r="A37" s="168"/>
      <c r="B37" s="171"/>
      <c r="C37" s="57" t="s">
        <v>7</v>
      </c>
      <c r="D37" s="58"/>
      <c r="E37" s="59"/>
      <c r="F37" s="60"/>
      <c r="G37" s="61"/>
      <c r="H37" s="61"/>
      <c r="I37" s="61"/>
      <c r="J37" s="62"/>
      <c r="K37" s="52">
        <f>7-COUNTIF(D37:J37,"－")</f>
        <v>7</v>
      </c>
      <c r="L37" s="53">
        <f>COUNTIF(D37:E37,"休")+COUNTIF(D37:E37,"")</f>
        <v>2</v>
      </c>
      <c r="M37" s="53">
        <f>COUNTIF(D38:J38,"閉所")+COUNTIF(D38:J38,"雨天")</f>
        <v>0</v>
      </c>
      <c r="N37" s="63">
        <f>IF(K37=0,"",M37/K37)</f>
        <v>0</v>
      </c>
      <c r="O37" s="54" t="str">
        <f>IF(L37=0,"－",IF(M37&gt;=L37,"○",IF(N37&gt;0.285,"○","×")))</f>
        <v>×</v>
      </c>
      <c r="P37" s="164"/>
      <c r="Q37" s="55">
        <f>K37</f>
        <v>7</v>
      </c>
      <c r="R37" s="56">
        <f>M37</f>
        <v>0</v>
      </c>
    </row>
    <row r="38" spans="1:18" ht="13.5" customHeight="1" x14ac:dyDescent="0.15">
      <c r="A38" s="169"/>
      <c r="B38" s="172"/>
      <c r="C38" s="64" t="s">
        <v>8</v>
      </c>
      <c r="D38" s="58"/>
      <c r="E38" s="59"/>
      <c r="F38" s="60"/>
      <c r="G38" s="61"/>
      <c r="H38" s="61"/>
      <c r="I38" s="61"/>
      <c r="J38" s="62"/>
      <c r="K38" s="65"/>
      <c r="L38" s="66"/>
      <c r="M38" s="66"/>
      <c r="N38" s="66"/>
      <c r="O38" s="67"/>
      <c r="P38" s="165"/>
      <c r="Q38" s="68"/>
      <c r="R38" s="69"/>
    </row>
    <row r="39" spans="1:18" ht="13.5" customHeight="1" x14ac:dyDescent="0.15">
      <c r="A39" s="167">
        <f t="shared" ref="A39" si="47">MONTH(D39)</f>
        <v>11</v>
      </c>
      <c r="B39" s="170">
        <f t="shared" ref="B39" si="48">WEEKNUM(D39,2)-WEEKNUM(DATE(YEAR(D39),MONTH(D39),1),2)+1</f>
        <v>5</v>
      </c>
      <c r="C39" s="46" t="s">
        <v>0</v>
      </c>
      <c r="D39" s="70">
        <f t="shared" ref="D39" si="49">J36+1</f>
        <v>45990</v>
      </c>
      <c r="E39" s="71">
        <f t="shared" ref="E39" si="50">D39+1</f>
        <v>45991</v>
      </c>
      <c r="F39" s="72">
        <f t="shared" ref="F39" si="51">E39+1</f>
        <v>45992</v>
      </c>
      <c r="G39" s="73">
        <f t="shared" ref="G39" si="52">F39+1</f>
        <v>45993</v>
      </c>
      <c r="H39" s="73">
        <f t="shared" ref="H39" si="53">G39+1</f>
        <v>45994</v>
      </c>
      <c r="I39" s="73">
        <f t="shared" ref="I39" si="54">H39+1</f>
        <v>45995</v>
      </c>
      <c r="J39" s="74">
        <f t="shared" ref="J39" si="55">I39+1</f>
        <v>45996</v>
      </c>
      <c r="K39" s="75"/>
      <c r="L39" s="76"/>
      <c r="M39" s="76"/>
      <c r="N39" s="76"/>
      <c r="O39" s="77"/>
      <c r="P39" s="166"/>
      <c r="Q39" s="78"/>
      <c r="R39" s="79"/>
    </row>
    <row r="40" spans="1:18" ht="13.5" customHeight="1" x14ac:dyDescent="0.15">
      <c r="A40" s="168"/>
      <c r="B40" s="171"/>
      <c r="C40" s="57" t="s">
        <v>7</v>
      </c>
      <c r="D40" s="58"/>
      <c r="E40" s="59"/>
      <c r="F40" s="60"/>
      <c r="G40" s="61"/>
      <c r="H40" s="61"/>
      <c r="I40" s="61"/>
      <c r="J40" s="62"/>
      <c r="K40" s="52">
        <f>7-COUNTIF(D40:J40,"－")</f>
        <v>7</v>
      </c>
      <c r="L40" s="53">
        <f>COUNTIF(D40:E40,"休")+COUNTIF(D40:E40,"")</f>
        <v>2</v>
      </c>
      <c r="M40" s="53">
        <f>COUNTIF(D41:J41,"閉所")+COUNTIF(D41:J41,"雨天")</f>
        <v>0</v>
      </c>
      <c r="N40" s="63">
        <f>IF(K40=0,"",M40/K40)</f>
        <v>0</v>
      </c>
      <c r="O40" s="54" t="str">
        <f>IF(L40=0,"－",IF(M40&gt;=L40,"○",IF(N40&gt;0.285,"○","×")))</f>
        <v>×</v>
      </c>
      <c r="P40" s="164"/>
      <c r="Q40" s="55">
        <f>K40</f>
        <v>7</v>
      </c>
      <c r="R40" s="56">
        <f>M40</f>
        <v>0</v>
      </c>
    </row>
    <row r="41" spans="1:18" ht="13.5" customHeight="1" x14ac:dyDescent="0.15">
      <c r="A41" s="169"/>
      <c r="B41" s="172"/>
      <c r="C41" s="64" t="s">
        <v>8</v>
      </c>
      <c r="D41" s="58"/>
      <c r="E41" s="59"/>
      <c r="F41" s="60"/>
      <c r="G41" s="61"/>
      <c r="H41" s="61"/>
      <c r="I41" s="61"/>
      <c r="J41" s="62"/>
      <c r="K41" s="65"/>
      <c r="L41" s="66"/>
      <c r="M41" s="66"/>
      <c r="N41" s="66"/>
      <c r="O41" s="67"/>
      <c r="P41" s="165"/>
      <c r="Q41" s="68"/>
      <c r="R41" s="69"/>
    </row>
    <row r="42" spans="1:18" ht="13.5" customHeight="1" x14ac:dyDescent="0.15">
      <c r="A42" s="167">
        <f t="shared" ref="A42" si="56">MONTH(D42)</f>
        <v>12</v>
      </c>
      <c r="B42" s="170">
        <f t="shared" ref="B42" si="57">WEEKNUM(D42,2)-WEEKNUM(DATE(YEAR(D42),MONTH(D42),1),2)+1</f>
        <v>1</v>
      </c>
      <c r="C42" s="46" t="s">
        <v>0</v>
      </c>
      <c r="D42" s="70">
        <f t="shared" ref="D42" si="58">J39+1</f>
        <v>45997</v>
      </c>
      <c r="E42" s="71">
        <f t="shared" ref="E42" si="59">D42+1</f>
        <v>45998</v>
      </c>
      <c r="F42" s="72">
        <f t="shared" ref="F42" si="60">E42+1</f>
        <v>45999</v>
      </c>
      <c r="G42" s="73">
        <f t="shared" ref="G42" si="61">F42+1</f>
        <v>46000</v>
      </c>
      <c r="H42" s="73">
        <f t="shared" ref="H42" si="62">G42+1</f>
        <v>46001</v>
      </c>
      <c r="I42" s="73">
        <f t="shared" ref="I42" si="63">H42+1</f>
        <v>46002</v>
      </c>
      <c r="J42" s="74">
        <f t="shared" ref="J42" si="64">I42+1</f>
        <v>46003</v>
      </c>
      <c r="K42" s="75"/>
      <c r="L42" s="76"/>
      <c r="M42" s="76"/>
      <c r="N42" s="76"/>
      <c r="O42" s="77"/>
      <c r="P42" s="166"/>
      <c r="Q42" s="78"/>
      <c r="R42" s="79"/>
    </row>
    <row r="43" spans="1:18" ht="13.5" customHeight="1" x14ac:dyDescent="0.15">
      <c r="A43" s="168"/>
      <c r="B43" s="171"/>
      <c r="C43" s="57" t="s">
        <v>7</v>
      </c>
      <c r="D43" s="58"/>
      <c r="E43" s="59"/>
      <c r="F43" s="60"/>
      <c r="G43" s="61"/>
      <c r="H43" s="61"/>
      <c r="I43" s="61"/>
      <c r="J43" s="62"/>
      <c r="K43" s="52">
        <f>7-COUNTIF(D43:J43,"－")</f>
        <v>7</v>
      </c>
      <c r="L43" s="53">
        <f>COUNTIF(D43:E43,"休")+COUNTIF(D43:E43,"")</f>
        <v>2</v>
      </c>
      <c r="M43" s="53">
        <f>COUNTIF(D44:J44,"閉所")+COUNTIF(D44:J44,"雨天")</f>
        <v>0</v>
      </c>
      <c r="N43" s="63">
        <f>IF(K43=0,"",M43/K43)</f>
        <v>0</v>
      </c>
      <c r="O43" s="54" t="str">
        <f>IF(L43=0,"－",IF(M43&gt;=L43,"○",IF(N43&gt;0.285,"○","×")))</f>
        <v>×</v>
      </c>
      <c r="P43" s="164"/>
      <c r="Q43" s="55">
        <f>K43</f>
        <v>7</v>
      </c>
      <c r="R43" s="56">
        <f>M43</f>
        <v>0</v>
      </c>
    </row>
    <row r="44" spans="1:18" ht="13.5" customHeight="1" x14ac:dyDescent="0.15">
      <c r="A44" s="169"/>
      <c r="B44" s="172"/>
      <c r="C44" s="64" t="s">
        <v>8</v>
      </c>
      <c r="D44" s="58"/>
      <c r="E44" s="59"/>
      <c r="F44" s="60"/>
      <c r="G44" s="61"/>
      <c r="H44" s="61"/>
      <c r="I44" s="61"/>
      <c r="J44" s="62"/>
      <c r="K44" s="65"/>
      <c r="L44" s="66"/>
      <c r="M44" s="66"/>
      <c r="N44" s="66"/>
      <c r="O44" s="67"/>
      <c r="P44" s="165"/>
      <c r="Q44" s="68"/>
      <c r="R44" s="69"/>
    </row>
    <row r="45" spans="1:18" ht="13.5" customHeight="1" x14ac:dyDescent="0.15">
      <c r="A45" s="167">
        <f t="shared" ref="A45" si="65">MONTH(D45)</f>
        <v>12</v>
      </c>
      <c r="B45" s="170">
        <f t="shared" ref="B45" si="66">WEEKNUM(D45,2)-WEEKNUM(DATE(YEAR(D45),MONTH(D45),1),2)+1</f>
        <v>2</v>
      </c>
      <c r="C45" s="46" t="s">
        <v>0</v>
      </c>
      <c r="D45" s="70">
        <f t="shared" ref="D45" si="67">J42+1</f>
        <v>46004</v>
      </c>
      <c r="E45" s="71">
        <f t="shared" ref="E45:E60" si="68">D45+1</f>
        <v>46005</v>
      </c>
      <c r="F45" s="72">
        <f t="shared" ref="F45" si="69">E45+1</f>
        <v>46006</v>
      </c>
      <c r="G45" s="73">
        <f t="shared" ref="G45" si="70">F45+1</f>
        <v>46007</v>
      </c>
      <c r="H45" s="73">
        <f t="shared" ref="H45" si="71">G45+1</f>
        <v>46008</v>
      </c>
      <c r="I45" s="73">
        <f t="shared" ref="I45" si="72">H45+1</f>
        <v>46009</v>
      </c>
      <c r="J45" s="74">
        <f t="shared" ref="J45" si="73">I45+1</f>
        <v>46010</v>
      </c>
      <c r="K45" s="75"/>
      <c r="L45" s="76"/>
      <c r="M45" s="76"/>
      <c r="N45" s="76"/>
      <c r="O45" s="77"/>
      <c r="P45" s="166"/>
      <c r="Q45" s="78"/>
      <c r="R45" s="79"/>
    </row>
    <row r="46" spans="1:18" ht="13.5" customHeight="1" x14ac:dyDescent="0.15">
      <c r="A46" s="168"/>
      <c r="B46" s="171"/>
      <c r="C46" s="57" t="s">
        <v>7</v>
      </c>
      <c r="D46" s="58"/>
      <c r="E46" s="59"/>
      <c r="F46" s="60"/>
      <c r="G46" s="61"/>
      <c r="H46" s="61"/>
      <c r="I46" s="61"/>
      <c r="J46" s="62"/>
      <c r="K46" s="52">
        <f>7-COUNTIF(D46:J46,"－")</f>
        <v>7</v>
      </c>
      <c r="L46" s="53">
        <f>COUNTIF(D46:E46,"休")+COUNTIF(D46:E46,"")</f>
        <v>2</v>
      </c>
      <c r="M46" s="53">
        <f>COUNTIF(D47:J47,"閉所")+COUNTIF(D47:J47,"雨天")</f>
        <v>0</v>
      </c>
      <c r="N46" s="63">
        <f>IF(K46=0,"",M46/K46)</f>
        <v>0</v>
      </c>
      <c r="O46" s="54" t="str">
        <f>IF(L46=0,"－",IF(M46&gt;=L46,"○",IF(N46&gt;0.285,"○","×")))</f>
        <v>×</v>
      </c>
      <c r="P46" s="164"/>
      <c r="Q46" s="55">
        <f>K46</f>
        <v>7</v>
      </c>
      <c r="R46" s="56">
        <f>M46</f>
        <v>0</v>
      </c>
    </row>
    <row r="47" spans="1:18" ht="13.5" customHeight="1" x14ac:dyDescent="0.15">
      <c r="A47" s="169"/>
      <c r="B47" s="172"/>
      <c r="C47" s="64" t="s">
        <v>8</v>
      </c>
      <c r="D47" s="58"/>
      <c r="E47" s="59"/>
      <c r="F47" s="60"/>
      <c r="G47" s="61"/>
      <c r="H47" s="61"/>
      <c r="I47" s="61"/>
      <c r="J47" s="62"/>
      <c r="K47" s="65"/>
      <c r="L47" s="66"/>
      <c r="M47" s="66"/>
      <c r="N47" s="66"/>
      <c r="O47" s="67"/>
      <c r="P47" s="165"/>
      <c r="Q47" s="68"/>
      <c r="R47" s="69"/>
    </row>
    <row r="48" spans="1:18" ht="13.5" customHeight="1" x14ac:dyDescent="0.15">
      <c r="A48" s="167">
        <f t="shared" ref="A48" si="74">MONTH(D48)</f>
        <v>12</v>
      </c>
      <c r="B48" s="170">
        <f t="shared" ref="B48" si="75">WEEKNUM(D48,2)-WEEKNUM(DATE(YEAR(D48),MONTH(D48),1),2)+1</f>
        <v>3</v>
      </c>
      <c r="C48" s="46" t="s">
        <v>0</v>
      </c>
      <c r="D48" s="70">
        <f t="shared" ref="D48" si="76">J45+1</f>
        <v>46011</v>
      </c>
      <c r="E48" s="71">
        <f t="shared" si="68"/>
        <v>46012</v>
      </c>
      <c r="F48" s="72">
        <f t="shared" ref="F48" si="77">E48+1</f>
        <v>46013</v>
      </c>
      <c r="G48" s="73">
        <f t="shared" ref="G48" si="78">F48+1</f>
        <v>46014</v>
      </c>
      <c r="H48" s="73">
        <f t="shared" ref="H48" si="79">G48+1</f>
        <v>46015</v>
      </c>
      <c r="I48" s="73">
        <f t="shared" ref="I48" si="80">H48+1</f>
        <v>46016</v>
      </c>
      <c r="J48" s="74">
        <f t="shared" ref="J48" si="81">I48+1</f>
        <v>46017</v>
      </c>
      <c r="K48" s="75"/>
      <c r="L48" s="76"/>
      <c r="M48" s="76"/>
      <c r="N48" s="76"/>
      <c r="O48" s="77"/>
      <c r="P48" s="166"/>
      <c r="Q48" s="78"/>
      <c r="R48" s="79"/>
    </row>
    <row r="49" spans="1:18" ht="13.5" customHeight="1" x14ac:dyDescent="0.15">
      <c r="A49" s="168"/>
      <c r="B49" s="171"/>
      <c r="C49" s="57" t="s">
        <v>7</v>
      </c>
      <c r="D49" s="58"/>
      <c r="E49" s="59"/>
      <c r="F49" s="60"/>
      <c r="G49" s="61"/>
      <c r="H49" s="61"/>
      <c r="I49" s="61"/>
      <c r="J49" s="62"/>
      <c r="K49" s="52">
        <f>7-COUNTIF(D49:J49,"－")</f>
        <v>7</v>
      </c>
      <c r="L49" s="53">
        <f>COUNTIF(D49:E49,"休")+COUNTIF(D49:E49,"")</f>
        <v>2</v>
      </c>
      <c r="M49" s="53">
        <f>COUNTIF(D50:J50,"閉所")+COUNTIF(D50:J50,"雨天")</f>
        <v>0</v>
      </c>
      <c r="N49" s="63">
        <f>IF(K49=0,"",M49/K49)</f>
        <v>0</v>
      </c>
      <c r="O49" s="54" t="str">
        <f>IF(L49=0,"－",IF(M49&gt;=L49,"○",IF(N49&gt;0.285,"○","×")))</f>
        <v>×</v>
      </c>
      <c r="P49" s="164"/>
      <c r="Q49" s="55">
        <f>K49</f>
        <v>7</v>
      </c>
      <c r="R49" s="56">
        <f>M49</f>
        <v>0</v>
      </c>
    </row>
    <row r="50" spans="1:18" ht="13.5" customHeight="1" x14ac:dyDescent="0.15">
      <c r="A50" s="169"/>
      <c r="B50" s="172"/>
      <c r="C50" s="64" t="s">
        <v>8</v>
      </c>
      <c r="D50" s="58"/>
      <c r="E50" s="59"/>
      <c r="F50" s="60"/>
      <c r="G50" s="61"/>
      <c r="H50" s="61"/>
      <c r="I50" s="61"/>
      <c r="J50" s="62"/>
      <c r="K50" s="65"/>
      <c r="L50" s="66"/>
      <c r="M50" s="66"/>
      <c r="N50" s="66"/>
      <c r="O50" s="67"/>
      <c r="P50" s="165"/>
      <c r="Q50" s="68"/>
      <c r="R50" s="69"/>
    </row>
    <row r="51" spans="1:18" ht="13.5" customHeight="1" x14ac:dyDescent="0.15">
      <c r="A51" s="167">
        <f t="shared" ref="A51" si="82">MONTH(D51)</f>
        <v>12</v>
      </c>
      <c r="B51" s="170">
        <f t="shared" ref="B51" si="83">WEEKNUM(D51,2)-WEEKNUM(DATE(YEAR(D51),MONTH(D51),1),2)+1</f>
        <v>4</v>
      </c>
      <c r="C51" s="46" t="s">
        <v>0</v>
      </c>
      <c r="D51" s="70">
        <f t="shared" ref="D51" si="84">J48+1</f>
        <v>46018</v>
      </c>
      <c r="E51" s="71">
        <f t="shared" si="68"/>
        <v>46019</v>
      </c>
      <c r="F51" s="72">
        <f t="shared" ref="F51" si="85">E51+1</f>
        <v>46020</v>
      </c>
      <c r="G51" s="73">
        <f t="shared" ref="G51" si="86">F51+1</f>
        <v>46021</v>
      </c>
      <c r="H51" s="73">
        <f t="shared" ref="H51" si="87">G51+1</f>
        <v>46022</v>
      </c>
      <c r="I51" s="73">
        <f t="shared" ref="I51" si="88">H51+1</f>
        <v>46023</v>
      </c>
      <c r="J51" s="74">
        <f t="shared" ref="J51" si="89">I51+1</f>
        <v>46024</v>
      </c>
      <c r="K51" s="75"/>
      <c r="L51" s="76"/>
      <c r="M51" s="76"/>
      <c r="N51" s="76"/>
      <c r="O51" s="77"/>
      <c r="P51" s="166"/>
      <c r="Q51" s="78"/>
      <c r="R51" s="79"/>
    </row>
    <row r="52" spans="1:18" ht="13.5" customHeight="1" x14ac:dyDescent="0.15">
      <c r="A52" s="168"/>
      <c r="B52" s="171"/>
      <c r="C52" s="57" t="s">
        <v>7</v>
      </c>
      <c r="D52" s="58"/>
      <c r="E52" s="59"/>
      <c r="F52" s="60"/>
      <c r="G52" s="61"/>
      <c r="H52" s="61"/>
      <c r="I52" s="61"/>
      <c r="J52" s="62"/>
      <c r="K52" s="52">
        <f>7-COUNTIF(D52:J52,"－")</f>
        <v>7</v>
      </c>
      <c r="L52" s="53">
        <f>COUNTIF(D52:E52,"休")+COUNTIF(D52:E52,"")</f>
        <v>2</v>
      </c>
      <c r="M52" s="53">
        <f>COUNTIF(D53:J53,"閉所")+COUNTIF(D53:J53,"雨天")</f>
        <v>0</v>
      </c>
      <c r="N52" s="63">
        <f>IF(K52=0,"",M52/K52)</f>
        <v>0</v>
      </c>
      <c r="O52" s="54" t="str">
        <f>IF(L52=0,"－",IF(M52&gt;=L52,"○",IF(N52&gt;0.285,"○","×")))</f>
        <v>×</v>
      </c>
      <c r="P52" s="164"/>
      <c r="Q52" s="55">
        <f>K52</f>
        <v>7</v>
      </c>
      <c r="R52" s="56">
        <f>M52</f>
        <v>0</v>
      </c>
    </row>
    <row r="53" spans="1:18" ht="13.5" customHeight="1" x14ac:dyDescent="0.15">
      <c r="A53" s="169"/>
      <c r="B53" s="172"/>
      <c r="C53" s="64" t="s">
        <v>8</v>
      </c>
      <c r="D53" s="58"/>
      <c r="E53" s="59"/>
      <c r="F53" s="60"/>
      <c r="G53" s="61"/>
      <c r="H53" s="61"/>
      <c r="I53" s="61"/>
      <c r="J53" s="62"/>
      <c r="K53" s="65"/>
      <c r="L53" s="66"/>
      <c r="M53" s="66"/>
      <c r="N53" s="66"/>
      <c r="O53" s="67"/>
      <c r="P53" s="165"/>
      <c r="Q53" s="68"/>
      <c r="R53" s="69"/>
    </row>
    <row r="54" spans="1:18" ht="13.5" customHeight="1" x14ac:dyDescent="0.15">
      <c r="A54" s="167">
        <f t="shared" ref="A54" si="90">MONTH(D54)</f>
        <v>1</v>
      </c>
      <c r="B54" s="170">
        <f t="shared" ref="B54" si="91">WEEKNUM(D54,2)-WEEKNUM(DATE(YEAR(D54),MONTH(D54),1),2)+1</f>
        <v>1</v>
      </c>
      <c r="C54" s="46" t="s">
        <v>0</v>
      </c>
      <c r="D54" s="70">
        <f t="shared" ref="D54" si="92">J51+1</f>
        <v>46025</v>
      </c>
      <c r="E54" s="71">
        <f t="shared" si="68"/>
        <v>46026</v>
      </c>
      <c r="F54" s="72">
        <f t="shared" ref="F54" si="93">E54+1</f>
        <v>46027</v>
      </c>
      <c r="G54" s="73">
        <f t="shared" ref="G54" si="94">F54+1</f>
        <v>46028</v>
      </c>
      <c r="H54" s="73">
        <f t="shared" ref="H54" si="95">G54+1</f>
        <v>46029</v>
      </c>
      <c r="I54" s="73">
        <f t="shared" ref="I54" si="96">H54+1</f>
        <v>46030</v>
      </c>
      <c r="J54" s="74">
        <f t="shared" ref="J54" si="97">I54+1</f>
        <v>46031</v>
      </c>
      <c r="K54" s="75"/>
      <c r="L54" s="76"/>
      <c r="M54" s="76"/>
      <c r="N54" s="76"/>
      <c r="O54" s="77"/>
      <c r="P54" s="166"/>
      <c r="Q54" s="78"/>
      <c r="R54" s="79"/>
    </row>
    <row r="55" spans="1:18" ht="13.5" customHeight="1" x14ac:dyDescent="0.15">
      <c r="A55" s="168"/>
      <c r="B55" s="171"/>
      <c r="C55" s="57" t="s">
        <v>7</v>
      </c>
      <c r="D55" s="58"/>
      <c r="E55" s="59"/>
      <c r="F55" s="60"/>
      <c r="G55" s="61"/>
      <c r="H55" s="61"/>
      <c r="I55" s="61"/>
      <c r="J55" s="62"/>
      <c r="K55" s="52">
        <f>7-COUNTIF(D55:J55,"－")</f>
        <v>7</v>
      </c>
      <c r="L55" s="53">
        <f>COUNTIF(D55:E55,"休")+COUNTIF(D55:E55,"")</f>
        <v>2</v>
      </c>
      <c r="M55" s="53">
        <f>COUNTIF(D56:J56,"閉所")+COUNTIF(D56:J56,"雨天")</f>
        <v>0</v>
      </c>
      <c r="N55" s="63">
        <f>IF(K55=0,"",M55/K55)</f>
        <v>0</v>
      </c>
      <c r="O55" s="54" t="str">
        <f>IF(L55=0,"－",IF(M55&gt;=L55,"○",IF(N55&gt;0.285,"○","×")))</f>
        <v>×</v>
      </c>
      <c r="P55" s="164"/>
      <c r="Q55" s="55">
        <f>K55</f>
        <v>7</v>
      </c>
      <c r="R55" s="56">
        <f>M55</f>
        <v>0</v>
      </c>
    </row>
    <row r="56" spans="1:18" ht="13.5" customHeight="1" x14ac:dyDescent="0.15">
      <c r="A56" s="169"/>
      <c r="B56" s="172"/>
      <c r="C56" s="64" t="s">
        <v>8</v>
      </c>
      <c r="D56" s="58"/>
      <c r="E56" s="59"/>
      <c r="F56" s="60"/>
      <c r="G56" s="61"/>
      <c r="H56" s="61"/>
      <c r="I56" s="61"/>
      <c r="J56" s="62"/>
      <c r="K56" s="65"/>
      <c r="L56" s="66"/>
      <c r="M56" s="66"/>
      <c r="N56" s="66"/>
      <c r="O56" s="67"/>
      <c r="P56" s="165"/>
      <c r="Q56" s="68"/>
      <c r="R56" s="69"/>
    </row>
    <row r="57" spans="1:18" ht="13.5" customHeight="1" x14ac:dyDescent="0.15">
      <c r="A57" s="167">
        <f t="shared" ref="A57" si="98">MONTH(D57)</f>
        <v>1</v>
      </c>
      <c r="B57" s="170">
        <f t="shared" ref="B57" si="99">WEEKNUM(D57,2)-WEEKNUM(DATE(YEAR(D57),MONTH(D57),1),2)+1</f>
        <v>2</v>
      </c>
      <c r="C57" s="46" t="s">
        <v>0</v>
      </c>
      <c r="D57" s="70">
        <f t="shared" ref="D57" si="100">J54+1</f>
        <v>46032</v>
      </c>
      <c r="E57" s="71">
        <f t="shared" si="68"/>
        <v>46033</v>
      </c>
      <c r="F57" s="72">
        <f t="shared" ref="F57" si="101">E57+1</f>
        <v>46034</v>
      </c>
      <c r="G57" s="73">
        <f t="shared" ref="G57" si="102">F57+1</f>
        <v>46035</v>
      </c>
      <c r="H57" s="73">
        <f t="shared" ref="H57" si="103">G57+1</f>
        <v>46036</v>
      </c>
      <c r="I57" s="73">
        <f t="shared" ref="I57" si="104">H57+1</f>
        <v>46037</v>
      </c>
      <c r="J57" s="74">
        <f t="shared" ref="J57" si="105">I57+1</f>
        <v>46038</v>
      </c>
      <c r="K57" s="75"/>
      <c r="L57" s="76"/>
      <c r="M57" s="76"/>
      <c r="N57" s="76"/>
      <c r="O57" s="77"/>
      <c r="P57" s="166"/>
      <c r="Q57" s="78"/>
      <c r="R57" s="79"/>
    </row>
    <row r="58" spans="1:18" ht="13.5" customHeight="1" x14ac:dyDescent="0.15">
      <c r="A58" s="168"/>
      <c r="B58" s="171"/>
      <c r="C58" s="57" t="s">
        <v>7</v>
      </c>
      <c r="D58" s="58"/>
      <c r="E58" s="59"/>
      <c r="F58" s="60"/>
      <c r="G58" s="61"/>
      <c r="H58" s="61"/>
      <c r="I58" s="61"/>
      <c r="J58" s="62"/>
      <c r="K58" s="52">
        <f>7-COUNTIF(D58:J58,"－")</f>
        <v>7</v>
      </c>
      <c r="L58" s="53">
        <f>COUNTIF(D58:E58,"休")+COUNTIF(D58:E58,"")</f>
        <v>2</v>
      </c>
      <c r="M58" s="53">
        <f>COUNTIF(D59:J59,"閉所")+COUNTIF(D59:J59,"雨天")</f>
        <v>0</v>
      </c>
      <c r="N58" s="63">
        <f>IF(K58=0,"",M58/K58)</f>
        <v>0</v>
      </c>
      <c r="O58" s="54" t="str">
        <f>IF(L58=0,"－",IF(M58&gt;=L58,"○",IF(N58&gt;0.285,"○","×")))</f>
        <v>×</v>
      </c>
      <c r="P58" s="164"/>
      <c r="Q58" s="55">
        <f>K58</f>
        <v>7</v>
      </c>
      <c r="R58" s="56">
        <f>M58</f>
        <v>0</v>
      </c>
    </row>
    <row r="59" spans="1:18" ht="13.5" customHeight="1" x14ac:dyDescent="0.15">
      <c r="A59" s="169"/>
      <c r="B59" s="172"/>
      <c r="C59" s="64" t="s">
        <v>8</v>
      </c>
      <c r="D59" s="58"/>
      <c r="E59" s="59"/>
      <c r="F59" s="60"/>
      <c r="G59" s="61"/>
      <c r="H59" s="61"/>
      <c r="I59" s="61"/>
      <c r="J59" s="62"/>
      <c r="K59" s="65"/>
      <c r="L59" s="66"/>
      <c r="M59" s="66"/>
      <c r="N59" s="66"/>
      <c r="O59" s="67"/>
      <c r="P59" s="165"/>
      <c r="Q59" s="68"/>
      <c r="R59" s="69"/>
    </row>
    <row r="60" spans="1:18" ht="13.5" customHeight="1" x14ac:dyDescent="0.15">
      <c r="A60" s="167">
        <f t="shared" ref="A60" si="106">MONTH(D60)</f>
        <v>1</v>
      </c>
      <c r="B60" s="170">
        <f t="shared" ref="B60" si="107">WEEKNUM(D60,2)-WEEKNUM(DATE(YEAR(D60),MONTH(D60),1),2)+1</f>
        <v>3</v>
      </c>
      <c r="C60" s="46" t="s">
        <v>0</v>
      </c>
      <c r="D60" s="70">
        <f t="shared" ref="D60" si="108">J57+1</f>
        <v>46039</v>
      </c>
      <c r="E60" s="71">
        <f t="shared" si="68"/>
        <v>46040</v>
      </c>
      <c r="F60" s="72">
        <f t="shared" ref="F60" si="109">E60+1</f>
        <v>46041</v>
      </c>
      <c r="G60" s="73">
        <f t="shared" ref="G60" si="110">F60+1</f>
        <v>46042</v>
      </c>
      <c r="H60" s="73">
        <f t="shared" ref="H60" si="111">G60+1</f>
        <v>46043</v>
      </c>
      <c r="I60" s="73">
        <f t="shared" ref="I60" si="112">H60+1</f>
        <v>46044</v>
      </c>
      <c r="J60" s="74">
        <f t="shared" ref="J60" si="113">I60+1</f>
        <v>46045</v>
      </c>
      <c r="K60" s="75"/>
      <c r="L60" s="76"/>
      <c r="M60" s="76"/>
      <c r="N60" s="76"/>
      <c r="O60" s="77"/>
      <c r="P60" s="166"/>
      <c r="Q60" s="78"/>
      <c r="R60" s="79"/>
    </row>
    <row r="61" spans="1:18" ht="13.5" customHeight="1" x14ac:dyDescent="0.15">
      <c r="A61" s="168"/>
      <c r="B61" s="171"/>
      <c r="C61" s="57" t="s">
        <v>7</v>
      </c>
      <c r="D61" s="58"/>
      <c r="E61" s="59"/>
      <c r="F61" s="60"/>
      <c r="G61" s="61"/>
      <c r="H61" s="61"/>
      <c r="I61" s="61"/>
      <c r="J61" s="62"/>
      <c r="K61" s="52">
        <f>7-COUNTIF(D61:J61,"－")</f>
        <v>7</v>
      </c>
      <c r="L61" s="53">
        <f>COUNTIF(D61:E61,"休")+COUNTIF(D61:E61,"")</f>
        <v>2</v>
      </c>
      <c r="M61" s="53">
        <f>COUNTIF(D62:J62,"閉所")+COUNTIF(D62:J62,"雨天")</f>
        <v>0</v>
      </c>
      <c r="N61" s="63">
        <f>IF(K61=0,"",M61/K61)</f>
        <v>0</v>
      </c>
      <c r="O61" s="54" t="str">
        <f>IF(L61=0,"－",IF(M61&gt;=L61,"○",IF(N61&gt;0.285,"○","×")))</f>
        <v>×</v>
      </c>
      <c r="P61" s="164"/>
      <c r="Q61" s="55">
        <f>K61</f>
        <v>7</v>
      </c>
      <c r="R61" s="56">
        <f>M61</f>
        <v>0</v>
      </c>
    </row>
    <row r="62" spans="1:18" ht="13.5" customHeight="1" x14ac:dyDescent="0.15">
      <c r="A62" s="169"/>
      <c r="B62" s="172"/>
      <c r="C62" s="64" t="s">
        <v>8</v>
      </c>
      <c r="D62" s="58"/>
      <c r="E62" s="59"/>
      <c r="F62" s="60"/>
      <c r="G62" s="61"/>
      <c r="H62" s="61"/>
      <c r="I62" s="61"/>
      <c r="J62" s="62"/>
      <c r="K62" s="65"/>
      <c r="L62" s="66"/>
      <c r="M62" s="66"/>
      <c r="N62" s="66"/>
      <c r="O62" s="67"/>
      <c r="P62" s="165"/>
      <c r="Q62" s="68"/>
      <c r="R62" s="69"/>
    </row>
    <row r="63" spans="1:18" ht="13.5" customHeight="1" x14ac:dyDescent="0.15">
      <c r="A63" s="167">
        <f t="shared" ref="A63" si="114">MONTH(D63)</f>
        <v>1</v>
      </c>
      <c r="B63" s="170">
        <f t="shared" ref="B63" si="115">WEEKNUM(D63,2)-WEEKNUM(DATE(YEAR(D63),MONTH(D63),1),2)+1</f>
        <v>4</v>
      </c>
      <c r="C63" s="46" t="s">
        <v>0</v>
      </c>
      <c r="D63" s="70">
        <f t="shared" ref="D63" si="116">J60+1</f>
        <v>46046</v>
      </c>
      <c r="E63" s="71">
        <f t="shared" ref="E63:E108" si="117">D63+1</f>
        <v>46047</v>
      </c>
      <c r="F63" s="72">
        <f t="shared" ref="F63" si="118">E63+1</f>
        <v>46048</v>
      </c>
      <c r="G63" s="73">
        <f t="shared" ref="G63" si="119">F63+1</f>
        <v>46049</v>
      </c>
      <c r="H63" s="73">
        <f t="shared" ref="H63" si="120">G63+1</f>
        <v>46050</v>
      </c>
      <c r="I63" s="73">
        <f t="shared" ref="I63" si="121">H63+1</f>
        <v>46051</v>
      </c>
      <c r="J63" s="74">
        <f t="shared" ref="J63" si="122">I63+1</f>
        <v>46052</v>
      </c>
      <c r="K63" s="75"/>
      <c r="L63" s="76"/>
      <c r="M63" s="76"/>
      <c r="N63" s="76"/>
      <c r="O63" s="77"/>
      <c r="P63" s="166"/>
      <c r="Q63" s="78"/>
      <c r="R63" s="79"/>
    </row>
    <row r="64" spans="1:18" ht="13.5" customHeight="1" x14ac:dyDescent="0.15">
      <c r="A64" s="168"/>
      <c r="B64" s="171"/>
      <c r="C64" s="57" t="s">
        <v>7</v>
      </c>
      <c r="D64" s="58"/>
      <c r="E64" s="59"/>
      <c r="F64" s="60"/>
      <c r="G64" s="61"/>
      <c r="H64" s="61"/>
      <c r="I64" s="61"/>
      <c r="J64" s="62"/>
      <c r="K64" s="52">
        <f>7-COUNTIF(D64:J64,"－")</f>
        <v>7</v>
      </c>
      <c r="L64" s="53">
        <f>COUNTIF(D64:E64,"休")+COUNTIF(D64:E64,"")</f>
        <v>2</v>
      </c>
      <c r="M64" s="53">
        <f>COUNTIF(D65:J65,"閉所")+COUNTIF(D65:J65,"雨天")</f>
        <v>0</v>
      </c>
      <c r="N64" s="63">
        <f>IF(K64=0,"",M64/K64)</f>
        <v>0</v>
      </c>
      <c r="O64" s="54" t="str">
        <f>IF(L64=0,"－",IF(M64&gt;=L64,"○",IF(N64&gt;0.285,"○","×")))</f>
        <v>×</v>
      </c>
      <c r="P64" s="164"/>
      <c r="Q64" s="55">
        <f>K64</f>
        <v>7</v>
      </c>
      <c r="R64" s="56">
        <f>M64</f>
        <v>0</v>
      </c>
    </row>
    <row r="65" spans="1:18" ht="13.5" customHeight="1" x14ac:dyDescent="0.15">
      <c r="A65" s="169"/>
      <c r="B65" s="172"/>
      <c r="C65" s="64" t="s">
        <v>8</v>
      </c>
      <c r="D65" s="58"/>
      <c r="E65" s="59"/>
      <c r="F65" s="60"/>
      <c r="G65" s="61"/>
      <c r="H65" s="61"/>
      <c r="I65" s="61"/>
      <c r="J65" s="62"/>
      <c r="K65" s="65"/>
      <c r="L65" s="66"/>
      <c r="M65" s="66"/>
      <c r="N65" s="66"/>
      <c r="O65" s="67"/>
      <c r="P65" s="165"/>
      <c r="Q65" s="68"/>
      <c r="R65" s="69"/>
    </row>
    <row r="66" spans="1:18" ht="13.5" customHeight="1" x14ac:dyDescent="0.15">
      <c r="A66" s="167">
        <f t="shared" ref="A66" si="123">MONTH(D66)</f>
        <v>1</v>
      </c>
      <c r="B66" s="170">
        <f t="shared" ref="B66" si="124">WEEKNUM(D66,2)-WEEKNUM(DATE(YEAR(D66),MONTH(D66),1),2)+1</f>
        <v>5</v>
      </c>
      <c r="C66" s="46" t="s">
        <v>0</v>
      </c>
      <c r="D66" s="70">
        <f t="shared" ref="D66" si="125">J63+1</f>
        <v>46053</v>
      </c>
      <c r="E66" s="71">
        <f t="shared" si="117"/>
        <v>46054</v>
      </c>
      <c r="F66" s="72">
        <f t="shared" ref="F66" si="126">E66+1</f>
        <v>46055</v>
      </c>
      <c r="G66" s="73">
        <f t="shared" ref="G66" si="127">F66+1</f>
        <v>46056</v>
      </c>
      <c r="H66" s="73">
        <f t="shared" ref="H66" si="128">G66+1</f>
        <v>46057</v>
      </c>
      <c r="I66" s="73">
        <f t="shared" ref="I66" si="129">H66+1</f>
        <v>46058</v>
      </c>
      <c r="J66" s="74">
        <f t="shared" ref="J66" si="130">I66+1</f>
        <v>46059</v>
      </c>
      <c r="K66" s="75"/>
      <c r="L66" s="76"/>
      <c r="M66" s="76"/>
      <c r="N66" s="76"/>
      <c r="O66" s="77"/>
      <c r="P66" s="166"/>
      <c r="Q66" s="78"/>
      <c r="R66" s="79"/>
    </row>
    <row r="67" spans="1:18" ht="13.5" customHeight="1" x14ac:dyDescent="0.15">
      <c r="A67" s="168"/>
      <c r="B67" s="171"/>
      <c r="C67" s="57" t="s">
        <v>7</v>
      </c>
      <c r="D67" s="58"/>
      <c r="E67" s="59"/>
      <c r="F67" s="60"/>
      <c r="G67" s="61"/>
      <c r="H67" s="61"/>
      <c r="I67" s="61"/>
      <c r="J67" s="62"/>
      <c r="K67" s="52">
        <f>7-COUNTIF(D67:J67,"－")</f>
        <v>7</v>
      </c>
      <c r="L67" s="53">
        <f>COUNTIF(D67:E67,"休")+COUNTIF(D67:E67,"")</f>
        <v>2</v>
      </c>
      <c r="M67" s="53">
        <f>COUNTIF(D68:J68,"閉所")+COUNTIF(D68:J68,"雨天")</f>
        <v>0</v>
      </c>
      <c r="N67" s="63">
        <f>IF(K67=0,"",M67/K67)</f>
        <v>0</v>
      </c>
      <c r="O67" s="54" t="str">
        <f>IF(L67=0,"－",IF(M67&gt;=L67,"○",IF(N67&gt;0.285,"○","×")))</f>
        <v>×</v>
      </c>
      <c r="P67" s="164"/>
      <c r="Q67" s="55">
        <f>K67</f>
        <v>7</v>
      </c>
      <c r="R67" s="56">
        <f>M67</f>
        <v>0</v>
      </c>
    </row>
    <row r="68" spans="1:18" ht="13.5" customHeight="1" x14ac:dyDescent="0.15">
      <c r="A68" s="169"/>
      <c r="B68" s="172"/>
      <c r="C68" s="64" t="s">
        <v>8</v>
      </c>
      <c r="D68" s="58"/>
      <c r="E68" s="59"/>
      <c r="F68" s="60"/>
      <c r="G68" s="61"/>
      <c r="H68" s="61"/>
      <c r="I68" s="61"/>
      <c r="J68" s="62"/>
      <c r="K68" s="65"/>
      <c r="L68" s="66"/>
      <c r="M68" s="66"/>
      <c r="N68" s="66"/>
      <c r="O68" s="67"/>
      <c r="P68" s="165"/>
      <c r="Q68" s="68"/>
      <c r="R68" s="69"/>
    </row>
    <row r="69" spans="1:18" ht="13.5" customHeight="1" x14ac:dyDescent="0.15">
      <c r="A69" s="167">
        <f t="shared" ref="A69" si="131">MONTH(D69)</f>
        <v>2</v>
      </c>
      <c r="B69" s="170">
        <f t="shared" ref="B69" si="132">WEEKNUM(D69,2)-WEEKNUM(DATE(YEAR(D69),MONTH(D69),1),2)+1</f>
        <v>2</v>
      </c>
      <c r="C69" s="46" t="s">
        <v>0</v>
      </c>
      <c r="D69" s="70">
        <f t="shared" ref="D69" si="133">J66+1</f>
        <v>46060</v>
      </c>
      <c r="E69" s="71">
        <f t="shared" si="117"/>
        <v>46061</v>
      </c>
      <c r="F69" s="72">
        <f t="shared" ref="F69" si="134">E69+1</f>
        <v>46062</v>
      </c>
      <c r="G69" s="73">
        <f t="shared" ref="G69" si="135">F69+1</f>
        <v>46063</v>
      </c>
      <c r="H69" s="73">
        <f t="shared" ref="H69" si="136">G69+1</f>
        <v>46064</v>
      </c>
      <c r="I69" s="73">
        <f t="shared" ref="I69" si="137">H69+1</f>
        <v>46065</v>
      </c>
      <c r="J69" s="74">
        <f t="shared" ref="J69" si="138">I69+1</f>
        <v>46066</v>
      </c>
      <c r="K69" s="75"/>
      <c r="L69" s="76"/>
      <c r="M69" s="76"/>
      <c r="N69" s="76"/>
      <c r="O69" s="77"/>
      <c r="P69" s="166"/>
      <c r="Q69" s="78"/>
      <c r="R69" s="79"/>
    </row>
    <row r="70" spans="1:18" ht="13.5" customHeight="1" x14ac:dyDescent="0.15">
      <c r="A70" s="168"/>
      <c r="B70" s="171"/>
      <c r="C70" s="57" t="s">
        <v>7</v>
      </c>
      <c r="D70" s="58"/>
      <c r="E70" s="59"/>
      <c r="F70" s="60"/>
      <c r="G70" s="61"/>
      <c r="H70" s="61"/>
      <c r="I70" s="61"/>
      <c r="J70" s="62"/>
      <c r="K70" s="52">
        <f>7-COUNTIF(D70:J70,"－")</f>
        <v>7</v>
      </c>
      <c r="L70" s="53">
        <f>COUNTIF(D70:E70,"休")+COUNTIF(D70:E70,"")</f>
        <v>2</v>
      </c>
      <c r="M70" s="53">
        <f>COUNTIF(D71:J71,"閉所")+COUNTIF(D71:J71,"雨天")</f>
        <v>0</v>
      </c>
      <c r="N70" s="63">
        <f>IF(K70=0,"",M70/K70)</f>
        <v>0</v>
      </c>
      <c r="O70" s="54" t="str">
        <f>IF(L70=0,"－",IF(M70&gt;=L70,"○",IF(N70&gt;0.285,"○","×")))</f>
        <v>×</v>
      </c>
      <c r="P70" s="164"/>
      <c r="Q70" s="55">
        <f>K70</f>
        <v>7</v>
      </c>
      <c r="R70" s="56">
        <f>M70</f>
        <v>0</v>
      </c>
    </row>
    <row r="71" spans="1:18" ht="13.5" customHeight="1" x14ac:dyDescent="0.15">
      <c r="A71" s="169"/>
      <c r="B71" s="172"/>
      <c r="C71" s="64" t="s">
        <v>8</v>
      </c>
      <c r="D71" s="58"/>
      <c r="E71" s="59"/>
      <c r="F71" s="60"/>
      <c r="G71" s="61"/>
      <c r="H71" s="61"/>
      <c r="I71" s="61"/>
      <c r="J71" s="62"/>
      <c r="K71" s="65"/>
      <c r="L71" s="66"/>
      <c r="M71" s="66"/>
      <c r="N71" s="66"/>
      <c r="O71" s="67"/>
      <c r="P71" s="165"/>
      <c r="Q71" s="68"/>
      <c r="R71" s="69"/>
    </row>
    <row r="72" spans="1:18" ht="13.5" customHeight="1" x14ac:dyDescent="0.15">
      <c r="A72" s="167">
        <f t="shared" ref="A72" si="139">MONTH(D72)</f>
        <v>2</v>
      </c>
      <c r="B72" s="170">
        <f t="shared" ref="B72" si="140">WEEKNUM(D72,2)-WEEKNUM(DATE(YEAR(D72),MONTH(D72),1),2)+1</f>
        <v>3</v>
      </c>
      <c r="C72" s="46" t="s">
        <v>0</v>
      </c>
      <c r="D72" s="70">
        <f t="shared" ref="D72" si="141">J69+1</f>
        <v>46067</v>
      </c>
      <c r="E72" s="71">
        <f t="shared" si="117"/>
        <v>46068</v>
      </c>
      <c r="F72" s="72">
        <f t="shared" ref="F72" si="142">E72+1</f>
        <v>46069</v>
      </c>
      <c r="G72" s="73">
        <f t="shared" ref="G72" si="143">F72+1</f>
        <v>46070</v>
      </c>
      <c r="H72" s="73">
        <f t="shared" ref="H72" si="144">G72+1</f>
        <v>46071</v>
      </c>
      <c r="I72" s="73">
        <f t="shared" ref="I72" si="145">H72+1</f>
        <v>46072</v>
      </c>
      <c r="J72" s="74">
        <f t="shared" ref="J72" si="146">I72+1</f>
        <v>46073</v>
      </c>
      <c r="K72" s="75"/>
      <c r="L72" s="76"/>
      <c r="M72" s="76"/>
      <c r="N72" s="76"/>
      <c r="O72" s="77"/>
      <c r="P72" s="166"/>
      <c r="Q72" s="78"/>
      <c r="R72" s="79"/>
    </row>
    <row r="73" spans="1:18" ht="13.5" customHeight="1" x14ac:dyDescent="0.15">
      <c r="A73" s="168"/>
      <c r="B73" s="171"/>
      <c r="C73" s="57" t="s">
        <v>7</v>
      </c>
      <c r="D73" s="58"/>
      <c r="E73" s="59"/>
      <c r="F73" s="60"/>
      <c r="G73" s="61"/>
      <c r="H73" s="61"/>
      <c r="I73" s="61"/>
      <c r="J73" s="62"/>
      <c r="K73" s="52">
        <f>7-COUNTIF(D73:J73,"－")</f>
        <v>7</v>
      </c>
      <c r="L73" s="53">
        <f>COUNTIF(D73:E73,"休")+COUNTIF(D73:E73,"")</f>
        <v>2</v>
      </c>
      <c r="M73" s="53">
        <f>COUNTIF(D74:J74,"閉所")+COUNTIF(D74:J74,"雨天")</f>
        <v>0</v>
      </c>
      <c r="N73" s="63">
        <f>IF(K73=0,"",M73/K73)</f>
        <v>0</v>
      </c>
      <c r="O73" s="54" t="str">
        <f>IF(L73=0,"－",IF(M73&gt;=L73,"○",IF(N73&gt;0.285,"○","×")))</f>
        <v>×</v>
      </c>
      <c r="P73" s="164"/>
      <c r="Q73" s="55">
        <f>K73</f>
        <v>7</v>
      </c>
      <c r="R73" s="56">
        <f>M73</f>
        <v>0</v>
      </c>
    </row>
    <row r="74" spans="1:18" ht="13.5" customHeight="1" x14ac:dyDescent="0.15">
      <c r="A74" s="169"/>
      <c r="B74" s="172"/>
      <c r="C74" s="64" t="s">
        <v>8</v>
      </c>
      <c r="D74" s="58"/>
      <c r="E74" s="59"/>
      <c r="F74" s="60"/>
      <c r="G74" s="61"/>
      <c r="H74" s="61"/>
      <c r="I74" s="61"/>
      <c r="J74" s="62"/>
      <c r="K74" s="65"/>
      <c r="L74" s="66"/>
      <c r="M74" s="66"/>
      <c r="N74" s="66"/>
      <c r="O74" s="67"/>
      <c r="P74" s="165"/>
      <c r="Q74" s="68"/>
      <c r="R74" s="69"/>
    </row>
    <row r="75" spans="1:18" ht="13.5" customHeight="1" x14ac:dyDescent="0.15">
      <c r="A75" s="167">
        <f t="shared" ref="A75" si="147">MONTH(D75)</f>
        <v>2</v>
      </c>
      <c r="B75" s="170">
        <f t="shared" ref="B75" si="148">WEEKNUM(D75,2)-WEEKNUM(DATE(YEAR(D75),MONTH(D75),1),2)+1</f>
        <v>4</v>
      </c>
      <c r="C75" s="46" t="s">
        <v>0</v>
      </c>
      <c r="D75" s="70">
        <f t="shared" ref="D75" si="149">J72+1</f>
        <v>46074</v>
      </c>
      <c r="E75" s="71">
        <f t="shared" si="117"/>
        <v>46075</v>
      </c>
      <c r="F75" s="72">
        <f t="shared" ref="F75" si="150">E75+1</f>
        <v>46076</v>
      </c>
      <c r="G75" s="73">
        <f t="shared" ref="G75" si="151">F75+1</f>
        <v>46077</v>
      </c>
      <c r="H75" s="73">
        <f t="shared" ref="H75" si="152">G75+1</f>
        <v>46078</v>
      </c>
      <c r="I75" s="73">
        <f t="shared" ref="I75" si="153">H75+1</f>
        <v>46079</v>
      </c>
      <c r="J75" s="74">
        <f t="shared" ref="J75" si="154">I75+1</f>
        <v>46080</v>
      </c>
      <c r="K75" s="75"/>
      <c r="L75" s="76"/>
      <c r="M75" s="76"/>
      <c r="N75" s="76"/>
      <c r="O75" s="77"/>
      <c r="P75" s="166"/>
      <c r="Q75" s="78"/>
      <c r="R75" s="79"/>
    </row>
    <row r="76" spans="1:18" ht="13.5" customHeight="1" x14ac:dyDescent="0.15">
      <c r="A76" s="168"/>
      <c r="B76" s="171"/>
      <c r="C76" s="57" t="s">
        <v>7</v>
      </c>
      <c r="D76" s="58"/>
      <c r="E76" s="59"/>
      <c r="F76" s="60"/>
      <c r="G76" s="61"/>
      <c r="H76" s="61"/>
      <c r="I76" s="61"/>
      <c r="J76" s="62"/>
      <c r="K76" s="52">
        <f>7-COUNTIF(D76:J76,"－")</f>
        <v>7</v>
      </c>
      <c r="L76" s="53">
        <f>COUNTIF(D76:E76,"休")+COUNTIF(D76:E76,"")</f>
        <v>2</v>
      </c>
      <c r="M76" s="53">
        <f>COUNTIF(D77:J77,"閉所")+COUNTIF(D77:J77,"雨天")</f>
        <v>0</v>
      </c>
      <c r="N76" s="63">
        <f>IF(K76=0,"",M76/K76)</f>
        <v>0</v>
      </c>
      <c r="O76" s="54" t="str">
        <f>IF(L76=0,"－",IF(M76&gt;=L76,"○",IF(N76&gt;0.285,"○","×")))</f>
        <v>×</v>
      </c>
      <c r="P76" s="164"/>
      <c r="Q76" s="55">
        <f>K76</f>
        <v>7</v>
      </c>
      <c r="R76" s="56">
        <f>M76</f>
        <v>0</v>
      </c>
    </row>
    <row r="77" spans="1:18" ht="13.5" customHeight="1" x14ac:dyDescent="0.15">
      <c r="A77" s="169"/>
      <c r="B77" s="172"/>
      <c r="C77" s="64" t="s">
        <v>8</v>
      </c>
      <c r="D77" s="58"/>
      <c r="E77" s="59"/>
      <c r="F77" s="60"/>
      <c r="G77" s="61"/>
      <c r="H77" s="61"/>
      <c r="I77" s="61"/>
      <c r="J77" s="62"/>
      <c r="K77" s="65"/>
      <c r="L77" s="66"/>
      <c r="M77" s="66"/>
      <c r="N77" s="66"/>
      <c r="O77" s="67"/>
      <c r="P77" s="165"/>
      <c r="Q77" s="68"/>
      <c r="R77" s="69"/>
    </row>
    <row r="78" spans="1:18" ht="13.5" customHeight="1" x14ac:dyDescent="0.15">
      <c r="A78" s="167">
        <f t="shared" ref="A78" si="155">MONTH(D78)</f>
        <v>2</v>
      </c>
      <c r="B78" s="170">
        <f t="shared" ref="B78" si="156">WEEKNUM(D78,2)-WEEKNUM(DATE(YEAR(D78),MONTH(D78),1),2)+1</f>
        <v>5</v>
      </c>
      <c r="C78" s="46" t="s">
        <v>0</v>
      </c>
      <c r="D78" s="70">
        <f t="shared" ref="D78" si="157">J75+1</f>
        <v>46081</v>
      </c>
      <c r="E78" s="71">
        <f t="shared" si="117"/>
        <v>46082</v>
      </c>
      <c r="F78" s="72">
        <f t="shared" ref="F78" si="158">E78+1</f>
        <v>46083</v>
      </c>
      <c r="G78" s="73">
        <f t="shared" ref="G78" si="159">F78+1</f>
        <v>46084</v>
      </c>
      <c r="H78" s="73">
        <f t="shared" ref="H78" si="160">G78+1</f>
        <v>46085</v>
      </c>
      <c r="I78" s="73">
        <f t="shared" ref="I78" si="161">H78+1</f>
        <v>46086</v>
      </c>
      <c r="J78" s="74">
        <f t="shared" ref="J78" si="162">I78+1</f>
        <v>46087</v>
      </c>
      <c r="K78" s="75"/>
      <c r="L78" s="76"/>
      <c r="M78" s="76"/>
      <c r="N78" s="76"/>
      <c r="O78" s="77"/>
      <c r="P78" s="166"/>
      <c r="Q78" s="78"/>
      <c r="R78" s="79"/>
    </row>
    <row r="79" spans="1:18" ht="13.5" customHeight="1" x14ac:dyDescent="0.15">
      <c r="A79" s="168"/>
      <c r="B79" s="171"/>
      <c r="C79" s="57" t="s">
        <v>7</v>
      </c>
      <c r="D79" s="58"/>
      <c r="E79" s="59"/>
      <c r="F79" s="60"/>
      <c r="G79" s="61"/>
      <c r="H79" s="61"/>
      <c r="I79" s="61"/>
      <c r="J79" s="62"/>
      <c r="K79" s="52">
        <f>7-COUNTIF(D79:J79,"－")</f>
        <v>7</v>
      </c>
      <c r="L79" s="53">
        <f>COUNTIF(D79:E79,"休")+COUNTIF(D79:E79,"")</f>
        <v>2</v>
      </c>
      <c r="M79" s="53">
        <f>COUNTIF(D80:J80,"閉所")+COUNTIF(D80:J80,"雨天")</f>
        <v>0</v>
      </c>
      <c r="N79" s="63">
        <f>IF(K79=0,"",M79/K79)</f>
        <v>0</v>
      </c>
      <c r="O79" s="54" t="str">
        <f>IF(L79=0,"－",IF(M79&gt;=L79,"○",IF(N79&gt;0.285,"○","×")))</f>
        <v>×</v>
      </c>
      <c r="P79" s="164"/>
      <c r="Q79" s="55">
        <f>K79</f>
        <v>7</v>
      </c>
      <c r="R79" s="56">
        <f>M79</f>
        <v>0</v>
      </c>
    </row>
    <row r="80" spans="1:18" ht="13.5" customHeight="1" x14ac:dyDescent="0.15">
      <c r="A80" s="169"/>
      <c r="B80" s="172"/>
      <c r="C80" s="64" t="s">
        <v>8</v>
      </c>
      <c r="D80" s="58"/>
      <c r="E80" s="59"/>
      <c r="F80" s="60"/>
      <c r="G80" s="61"/>
      <c r="H80" s="61"/>
      <c r="I80" s="61"/>
      <c r="J80" s="62"/>
      <c r="K80" s="65"/>
      <c r="L80" s="66"/>
      <c r="M80" s="66"/>
      <c r="N80" s="66"/>
      <c r="O80" s="67"/>
      <c r="P80" s="165"/>
      <c r="Q80" s="68"/>
      <c r="R80" s="69"/>
    </row>
    <row r="81" spans="1:18" ht="13.5" customHeight="1" x14ac:dyDescent="0.15">
      <c r="A81" s="167">
        <f t="shared" ref="A81" si="163">MONTH(D81)</f>
        <v>3</v>
      </c>
      <c r="B81" s="170">
        <f t="shared" ref="B81" si="164">WEEKNUM(D81,2)-WEEKNUM(DATE(YEAR(D81),MONTH(D81),1),2)+1</f>
        <v>2</v>
      </c>
      <c r="C81" s="46" t="s">
        <v>0</v>
      </c>
      <c r="D81" s="70">
        <f t="shared" ref="D81" si="165">J78+1</f>
        <v>46088</v>
      </c>
      <c r="E81" s="71">
        <f t="shared" si="117"/>
        <v>46089</v>
      </c>
      <c r="F81" s="72">
        <f t="shared" ref="F81" si="166">E81+1</f>
        <v>46090</v>
      </c>
      <c r="G81" s="73">
        <f t="shared" ref="G81" si="167">F81+1</f>
        <v>46091</v>
      </c>
      <c r="H81" s="73">
        <f t="shared" ref="H81" si="168">G81+1</f>
        <v>46092</v>
      </c>
      <c r="I81" s="73">
        <f t="shared" ref="I81" si="169">H81+1</f>
        <v>46093</v>
      </c>
      <c r="J81" s="74">
        <f t="shared" ref="J81" si="170">I81+1</f>
        <v>46094</v>
      </c>
      <c r="K81" s="75"/>
      <c r="L81" s="76"/>
      <c r="M81" s="76"/>
      <c r="N81" s="76"/>
      <c r="O81" s="77"/>
      <c r="P81" s="166"/>
      <c r="Q81" s="78"/>
      <c r="R81" s="79"/>
    </row>
    <row r="82" spans="1:18" ht="13.5" customHeight="1" x14ac:dyDescent="0.15">
      <c r="A82" s="168"/>
      <c r="B82" s="171"/>
      <c r="C82" s="57" t="s">
        <v>7</v>
      </c>
      <c r="D82" s="58"/>
      <c r="E82" s="59"/>
      <c r="F82" s="60"/>
      <c r="G82" s="61"/>
      <c r="H82" s="61"/>
      <c r="I82" s="61"/>
      <c r="J82" s="62"/>
      <c r="K82" s="52">
        <f>7-COUNTIF(D82:J82,"－")</f>
        <v>7</v>
      </c>
      <c r="L82" s="53">
        <f>COUNTIF(D82:E82,"休")+COUNTIF(D82:E82,"")</f>
        <v>2</v>
      </c>
      <c r="M82" s="53">
        <f>COUNTIF(D83:J83,"閉所")+COUNTIF(D83:J83,"雨天")</f>
        <v>0</v>
      </c>
      <c r="N82" s="63">
        <f>IF(K82=0,"",M82/K82)</f>
        <v>0</v>
      </c>
      <c r="O82" s="54" t="str">
        <f>IF(L82=0,"－",IF(M82&gt;=L82,"○",IF(N82&gt;0.285,"○","×")))</f>
        <v>×</v>
      </c>
      <c r="P82" s="164"/>
      <c r="Q82" s="55">
        <f>K82</f>
        <v>7</v>
      </c>
      <c r="R82" s="56">
        <f>M82</f>
        <v>0</v>
      </c>
    </row>
    <row r="83" spans="1:18" ht="13.5" customHeight="1" x14ac:dyDescent="0.15">
      <c r="A83" s="169"/>
      <c r="B83" s="172"/>
      <c r="C83" s="64" t="s">
        <v>8</v>
      </c>
      <c r="D83" s="58"/>
      <c r="E83" s="59"/>
      <c r="F83" s="60"/>
      <c r="G83" s="61"/>
      <c r="H83" s="61"/>
      <c r="I83" s="61"/>
      <c r="J83" s="62"/>
      <c r="K83" s="65"/>
      <c r="L83" s="66"/>
      <c r="M83" s="66"/>
      <c r="N83" s="66"/>
      <c r="O83" s="67"/>
      <c r="P83" s="165"/>
      <c r="Q83" s="68"/>
      <c r="R83" s="69"/>
    </row>
    <row r="84" spans="1:18" ht="13.5" customHeight="1" x14ac:dyDescent="0.15">
      <c r="A84" s="167">
        <f t="shared" ref="A84" si="171">MONTH(D84)</f>
        <v>3</v>
      </c>
      <c r="B84" s="170">
        <f t="shared" ref="B84" si="172">WEEKNUM(D84,2)-WEEKNUM(DATE(YEAR(D84),MONTH(D84),1),2)+1</f>
        <v>3</v>
      </c>
      <c r="C84" s="46" t="s">
        <v>0</v>
      </c>
      <c r="D84" s="70">
        <f t="shared" ref="D84" si="173">J81+1</f>
        <v>46095</v>
      </c>
      <c r="E84" s="71">
        <f t="shared" si="117"/>
        <v>46096</v>
      </c>
      <c r="F84" s="72">
        <f t="shared" ref="F84" si="174">E84+1</f>
        <v>46097</v>
      </c>
      <c r="G84" s="73">
        <f t="shared" ref="G84" si="175">F84+1</f>
        <v>46098</v>
      </c>
      <c r="H84" s="73">
        <f t="shared" ref="H84" si="176">G84+1</f>
        <v>46099</v>
      </c>
      <c r="I84" s="73">
        <f t="shared" ref="I84" si="177">H84+1</f>
        <v>46100</v>
      </c>
      <c r="J84" s="74">
        <f t="shared" ref="J84" si="178">I84+1</f>
        <v>46101</v>
      </c>
      <c r="K84" s="75"/>
      <c r="L84" s="76"/>
      <c r="M84" s="76"/>
      <c r="N84" s="76"/>
      <c r="O84" s="77"/>
      <c r="P84" s="166"/>
      <c r="Q84" s="78"/>
      <c r="R84" s="79"/>
    </row>
    <row r="85" spans="1:18" ht="13.5" customHeight="1" x14ac:dyDescent="0.15">
      <c r="A85" s="168"/>
      <c r="B85" s="171"/>
      <c r="C85" s="57" t="s">
        <v>7</v>
      </c>
      <c r="D85" s="58"/>
      <c r="E85" s="59"/>
      <c r="F85" s="60"/>
      <c r="G85" s="61"/>
      <c r="H85" s="61"/>
      <c r="I85" s="61"/>
      <c r="J85" s="62"/>
      <c r="K85" s="52">
        <f>7-COUNTIF(D85:J85,"－")</f>
        <v>7</v>
      </c>
      <c r="L85" s="53">
        <f>COUNTIF(D85:E85,"休")+COUNTIF(D85:E85,"")</f>
        <v>2</v>
      </c>
      <c r="M85" s="53">
        <f>COUNTIF(D86:J86,"閉所")+COUNTIF(D86:J86,"雨天")</f>
        <v>0</v>
      </c>
      <c r="N85" s="63">
        <f>IF(K85=0,"",M85/K85)</f>
        <v>0</v>
      </c>
      <c r="O85" s="54" t="str">
        <f>IF(L85=0,"－",IF(M85&gt;=L85,"○",IF(N85&gt;0.285,"○","×")))</f>
        <v>×</v>
      </c>
      <c r="P85" s="164"/>
      <c r="Q85" s="55">
        <f>K85</f>
        <v>7</v>
      </c>
      <c r="R85" s="56">
        <f>M85</f>
        <v>0</v>
      </c>
    </row>
    <row r="86" spans="1:18" ht="13.5" customHeight="1" x14ac:dyDescent="0.15">
      <c r="A86" s="169"/>
      <c r="B86" s="172"/>
      <c r="C86" s="64" t="s">
        <v>8</v>
      </c>
      <c r="D86" s="58"/>
      <c r="E86" s="59"/>
      <c r="F86" s="60"/>
      <c r="G86" s="61"/>
      <c r="H86" s="61"/>
      <c r="I86" s="61"/>
      <c r="J86" s="62"/>
      <c r="K86" s="65"/>
      <c r="L86" s="66"/>
      <c r="M86" s="66"/>
      <c r="N86" s="66"/>
      <c r="O86" s="67"/>
      <c r="P86" s="165"/>
      <c r="Q86" s="68"/>
      <c r="R86" s="69"/>
    </row>
    <row r="87" spans="1:18" ht="13.5" customHeight="1" x14ac:dyDescent="0.15">
      <c r="A87" s="167">
        <f t="shared" ref="A87" si="179">MONTH(D87)</f>
        <v>3</v>
      </c>
      <c r="B87" s="170">
        <f t="shared" ref="B87" si="180">WEEKNUM(D87,2)-WEEKNUM(DATE(YEAR(D87),MONTH(D87),1),2)+1</f>
        <v>4</v>
      </c>
      <c r="C87" s="46" t="s">
        <v>0</v>
      </c>
      <c r="D87" s="70">
        <f t="shared" ref="D87" si="181">J84+1</f>
        <v>46102</v>
      </c>
      <c r="E87" s="71">
        <f t="shared" si="117"/>
        <v>46103</v>
      </c>
      <c r="F87" s="72">
        <f t="shared" ref="F87" si="182">E87+1</f>
        <v>46104</v>
      </c>
      <c r="G87" s="73">
        <f t="shared" ref="G87" si="183">F87+1</f>
        <v>46105</v>
      </c>
      <c r="H87" s="73">
        <f t="shared" ref="H87" si="184">G87+1</f>
        <v>46106</v>
      </c>
      <c r="I87" s="73">
        <f t="shared" ref="I87" si="185">H87+1</f>
        <v>46107</v>
      </c>
      <c r="J87" s="74">
        <f t="shared" ref="J87" si="186">I87+1</f>
        <v>46108</v>
      </c>
      <c r="K87" s="75"/>
      <c r="L87" s="76"/>
      <c r="M87" s="76"/>
      <c r="N87" s="76"/>
      <c r="O87" s="77"/>
      <c r="P87" s="166"/>
      <c r="Q87" s="78"/>
      <c r="R87" s="79"/>
    </row>
    <row r="88" spans="1:18" ht="13.5" customHeight="1" x14ac:dyDescent="0.15">
      <c r="A88" s="168"/>
      <c r="B88" s="171"/>
      <c r="C88" s="57" t="s">
        <v>7</v>
      </c>
      <c r="D88" s="58"/>
      <c r="E88" s="59"/>
      <c r="F88" s="60"/>
      <c r="G88" s="61"/>
      <c r="H88" s="61"/>
      <c r="I88" s="61"/>
      <c r="J88" s="62"/>
      <c r="K88" s="52">
        <f>7-COUNTIF(D88:J88,"－")</f>
        <v>7</v>
      </c>
      <c r="L88" s="53">
        <f>COUNTIF(D88:E88,"休")+COUNTIF(D88:E88,"")</f>
        <v>2</v>
      </c>
      <c r="M88" s="53">
        <f>COUNTIF(D89:J89,"閉所")+COUNTIF(D89:J89,"雨天")</f>
        <v>0</v>
      </c>
      <c r="N88" s="63">
        <f>IF(K88=0,"",M88/K88)</f>
        <v>0</v>
      </c>
      <c r="O88" s="54" t="str">
        <f>IF(L88=0,"－",IF(M88&gt;=L88,"○",IF(N88&gt;0.285,"○","×")))</f>
        <v>×</v>
      </c>
      <c r="P88" s="164"/>
      <c r="Q88" s="55">
        <f>K88</f>
        <v>7</v>
      </c>
      <c r="R88" s="56">
        <f>M88</f>
        <v>0</v>
      </c>
    </row>
    <row r="89" spans="1:18" ht="13.5" customHeight="1" x14ac:dyDescent="0.15">
      <c r="A89" s="169"/>
      <c r="B89" s="172"/>
      <c r="C89" s="64" t="s">
        <v>8</v>
      </c>
      <c r="D89" s="58"/>
      <c r="E89" s="59"/>
      <c r="F89" s="60"/>
      <c r="G89" s="61"/>
      <c r="H89" s="61"/>
      <c r="I89" s="61"/>
      <c r="J89" s="62"/>
      <c r="K89" s="65"/>
      <c r="L89" s="66"/>
      <c r="M89" s="66"/>
      <c r="N89" s="66"/>
      <c r="O89" s="67"/>
      <c r="P89" s="165"/>
      <c r="Q89" s="68"/>
      <c r="R89" s="69"/>
    </row>
    <row r="90" spans="1:18" ht="13.5" customHeight="1" x14ac:dyDescent="0.15">
      <c r="A90" s="167">
        <f t="shared" ref="A90" si="187">MONTH(D90)</f>
        <v>3</v>
      </c>
      <c r="B90" s="170">
        <f t="shared" ref="B90" si="188">WEEKNUM(D90,2)-WEEKNUM(DATE(YEAR(D90),MONTH(D90),1),2)+1</f>
        <v>5</v>
      </c>
      <c r="C90" s="46" t="s">
        <v>0</v>
      </c>
      <c r="D90" s="70">
        <f t="shared" ref="D90" si="189">J87+1</f>
        <v>46109</v>
      </c>
      <c r="E90" s="71">
        <f t="shared" si="117"/>
        <v>46110</v>
      </c>
      <c r="F90" s="72">
        <f t="shared" ref="F90" si="190">E90+1</f>
        <v>46111</v>
      </c>
      <c r="G90" s="73">
        <f t="shared" ref="G90" si="191">F90+1</f>
        <v>46112</v>
      </c>
      <c r="H90" s="73">
        <f t="shared" ref="H90" si="192">G90+1</f>
        <v>46113</v>
      </c>
      <c r="I90" s="73">
        <f t="shared" ref="I90" si="193">H90+1</f>
        <v>46114</v>
      </c>
      <c r="J90" s="74">
        <f t="shared" ref="J90" si="194">I90+1</f>
        <v>46115</v>
      </c>
      <c r="K90" s="75"/>
      <c r="L90" s="76"/>
      <c r="M90" s="76"/>
      <c r="N90" s="76"/>
      <c r="O90" s="77"/>
      <c r="P90" s="166"/>
      <c r="Q90" s="78"/>
      <c r="R90" s="79"/>
    </row>
    <row r="91" spans="1:18" ht="13.5" customHeight="1" x14ac:dyDescent="0.15">
      <c r="A91" s="168"/>
      <c r="B91" s="171"/>
      <c r="C91" s="57" t="s">
        <v>7</v>
      </c>
      <c r="D91" s="58"/>
      <c r="E91" s="59"/>
      <c r="F91" s="60"/>
      <c r="G91" s="61"/>
      <c r="H91" s="61"/>
      <c r="I91" s="61"/>
      <c r="J91" s="62"/>
      <c r="K91" s="52">
        <f>7-COUNTIF(D91:J91,"－")</f>
        <v>7</v>
      </c>
      <c r="L91" s="53">
        <f>COUNTIF(D91:E91,"休")+COUNTIF(D91:E91,"")</f>
        <v>2</v>
      </c>
      <c r="M91" s="53">
        <f>COUNTIF(D92:J92,"閉所")+COUNTIF(D92:J92,"雨天")</f>
        <v>0</v>
      </c>
      <c r="N91" s="63">
        <f>IF(K91=0,"",M91/K91)</f>
        <v>0</v>
      </c>
      <c r="O91" s="54" t="str">
        <f>IF(L91=0,"－",IF(M91&gt;=L91,"○",IF(N91&gt;0.285,"○","×")))</f>
        <v>×</v>
      </c>
      <c r="P91" s="164"/>
      <c r="Q91" s="55">
        <f>K91</f>
        <v>7</v>
      </c>
      <c r="R91" s="56">
        <f>M91</f>
        <v>0</v>
      </c>
    </row>
    <row r="92" spans="1:18" ht="13.5" customHeight="1" x14ac:dyDescent="0.15">
      <c r="A92" s="169"/>
      <c r="B92" s="172"/>
      <c r="C92" s="64" t="s">
        <v>8</v>
      </c>
      <c r="D92" s="58"/>
      <c r="E92" s="59"/>
      <c r="F92" s="60"/>
      <c r="G92" s="61"/>
      <c r="H92" s="61"/>
      <c r="I92" s="61"/>
      <c r="J92" s="62"/>
      <c r="K92" s="65"/>
      <c r="L92" s="66"/>
      <c r="M92" s="66"/>
      <c r="N92" s="66"/>
      <c r="O92" s="67"/>
      <c r="P92" s="165"/>
      <c r="Q92" s="68"/>
      <c r="R92" s="69"/>
    </row>
    <row r="93" spans="1:18" ht="13.5" customHeight="1" x14ac:dyDescent="0.15">
      <c r="A93" s="167">
        <f t="shared" ref="A93" si="195">MONTH(D93)</f>
        <v>4</v>
      </c>
      <c r="B93" s="170">
        <f t="shared" ref="B93" si="196">WEEKNUM(D93,2)-WEEKNUM(DATE(YEAR(D93),MONTH(D93),1),2)+1</f>
        <v>1</v>
      </c>
      <c r="C93" s="46" t="s">
        <v>0</v>
      </c>
      <c r="D93" s="70">
        <f t="shared" ref="D93" si="197">J90+1</f>
        <v>46116</v>
      </c>
      <c r="E93" s="71">
        <f t="shared" si="117"/>
        <v>46117</v>
      </c>
      <c r="F93" s="72">
        <f t="shared" ref="F93" si="198">E93+1</f>
        <v>46118</v>
      </c>
      <c r="G93" s="73">
        <f t="shared" ref="G93" si="199">F93+1</f>
        <v>46119</v>
      </c>
      <c r="H93" s="73">
        <f t="shared" ref="H93" si="200">G93+1</f>
        <v>46120</v>
      </c>
      <c r="I93" s="73">
        <f t="shared" ref="I93" si="201">H93+1</f>
        <v>46121</v>
      </c>
      <c r="J93" s="74">
        <f t="shared" ref="J93" si="202">I93+1</f>
        <v>46122</v>
      </c>
      <c r="K93" s="75"/>
      <c r="L93" s="76"/>
      <c r="M93" s="76"/>
      <c r="N93" s="76"/>
      <c r="O93" s="77"/>
      <c r="P93" s="166"/>
      <c r="Q93" s="78"/>
      <c r="R93" s="79"/>
    </row>
    <row r="94" spans="1:18" ht="13.5" customHeight="1" x14ac:dyDescent="0.15">
      <c r="A94" s="168"/>
      <c r="B94" s="171"/>
      <c r="C94" s="57" t="s">
        <v>7</v>
      </c>
      <c r="D94" s="58"/>
      <c r="E94" s="59"/>
      <c r="F94" s="60"/>
      <c r="G94" s="61"/>
      <c r="H94" s="61"/>
      <c r="I94" s="61"/>
      <c r="J94" s="62"/>
      <c r="K94" s="52">
        <f>7-COUNTIF(D94:J94,"－")</f>
        <v>7</v>
      </c>
      <c r="L94" s="53">
        <f>COUNTIF(D94:E94,"休")+COUNTIF(D94:E94,"")</f>
        <v>2</v>
      </c>
      <c r="M94" s="53">
        <f>COUNTIF(D95:J95,"閉所")+COUNTIF(D95:J95,"雨天")</f>
        <v>0</v>
      </c>
      <c r="N94" s="63">
        <f>IF(K94=0,"",M94/K94)</f>
        <v>0</v>
      </c>
      <c r="O94" s="54" t="str">
        <f>IF(L94=0,"－",IF(M94&gt;=L94,"○",IF(N94&gt;0.285,"○","×")))</f>
        <v>×</v>
      </c>
      <c r="P94" s="164"/>
      <c r="Q94" s="55">
        <f>K94</f>
        <v>7</v>
      </c>
      <c r="R94" s="56">
        <f>M94</f>
        <v>0</v>
      </c>
    </row>
    <row r="95" spans="1:18" ht="13.5" customHeight="1" x14ac:dyDescent="0.15">
      <c r="A95" s="169"/>
      <c r="B95" s="172"/>
      <c r="C95" s="64" t="s">
        <v>8</v>
      </c>
      <c r="D95" s="58"/>
      <c r="E95" s="59"/>
      <c r="F95" s="60"/>
      <c r="G95" s="61"/>
      <c r="H95" s="61"/>
      <c r="I95" s="61"/>
      <c r="J95" s="62"/>
      <c r="K95" s="65"/>
      <c r="L95" s="66"/>
      <c r="M95" s="66"/>
      <c r="N95" s="66"/>
      <c r="O95" s="67"/>
      <c r="P95" s="165"/>
      <c r="Q95" s="68"/>
      <c r="R95" s="69"/>
    </row>
    <row r="96" spans="1:18" ht="13.5" customHeight="1" x14ac:dyDescent="0.15">
      <c r="A96" s="167">
        <f t="shared" ref="A96" si="203">MONTH(D96)</f>
        <v>4</v>
      </c>
      <c r="B96" s="170">
        <f t="shared" ref="B96" si="204">WEEKNUM(D96,2)-WEEKNUM(DATE(YEAR(D96),MONTH(D96),1),2)+1</f>
        <v>2</v>
      </c>
      <c r="C96" s="46" t="s">
        <v>0</v>
      </c>
      <c r="D96" s="70">
        <f t="shared" ref="D96" si="205">J93+1</f>
        <v>46123</v>
      </c>
      <c r="E96" s="71">
        <f t="shared" si="117"/>
        <v>46124</v>
      </c>
      <c r="F96" s="72">
        <f t="shared" ref="F96" si="206">E96+1</f>
        <v>46125</v>
      </c>
      <c r="G96" s="73">
        <f t="shared" ref="G96" si="207">F96+1</f>
        <v>46126</v>
      </c>
      <c r="H96" s="73">
        <f t="shared" ref="H96" si="208">G96+1</f>
        <v>46127</v>
      </c>
      <c r="I96" s="73">
        <f t="shared" ref="I96" si="209">H96+1</f>
        <v>46128</v>
      </c>
      <c r="J96" s="74">
        <f t="shared" ref="J96" si="210">I96+1</f>
        <v>46129</v>
      </c>
      <c r="K96" s="75"/>
      <c r="L96" s="76"/>
      <c r="M96" s="76"/>
      <c r="N96" s="76"/>
      <c r="O96" s="77"/>
      <c r="P96" s="166"/>
      <c r="Q96" s="78"/>
      <c r="R96" s="79"/>
    </row>
    <row r="97" spans="1:18" ht="13.5" customHeight="1" x14ac:dyDescent="0.15">
      <c r="A97" s="168"/>
      <c r="B97" s="171"/>
      <c r="C97" s="57" t="s">
        <v>7</v>
      </c>
      <c r="D97" s="58"/>
      <c r="E97" s="59"/>
      <c r="F97" s="60"/>
      <c r="G97" s="61"/>
      <c r="H97" s="61"/>
      <c r="I97" s="61"/>
      <c r="J97" s="62"/>
      <c r="K97" s="52">
        <f>7-COUNTIF(D97:J97,"－")</f>
        <v>7</v>
      </c>
      <c r="L97" s="53">
        <f>COUNTIF(D97:E97,"休")+COUNTIF(D97:E97,"")</f>
        <v>2</v>
      </c>
      <c r="M97" s="53">
        <f>COUNTIF(D98:J98,"閉所")+COUNTIF(D98:J98,"雨天")</f>
        <v>0</v>
      </c>
      <c r="N97" s="63">
        <f>IF(K97=0,"",M97/K97)</f>
        <v>0</v>
      </c>
      <c r="O97" s="54" t="str">
        <f>IF(L97=0,"－",IF(M97&gt;=L97,"○",IF(N97&gt;0.285,"○","×")))</f>
        <v>×</v>
      </c>
      <c r="P97" s="164"/>
      <c r="Q97" s="55">
        <f>K97</f>
        <v>7</v>
      </c>
      <c r="R97" s="56">
        <f>M97</f>
        <v>0</v>
      </c>
    </row>
    <row r="98" spans="1:18" ht="13.5" customHeight="1" x14ac:dyDescent="0.15">
      <c r="A98" s="169"/>
      <c r="B98" s="172"/>
      <c r="C98" s="64" t="s">
        <v>8</v>
      </c>
      <c r="D98" s="58"/>
      <c r="E98" s="59"/>
      <c r="F98" s="60"/>
      <c r="G98" s="61"/>
      <c r="H98" s="61"/>
      <c r="I98" s="61"/>
      <c r="J98" s="62"/>
      <c r="K98" s="65"/>
      <c r="L98" s="66"/>
      <c r="M98" s="66"/>
      <c r="N98" s="66"/>
      <c r="O98" s="67"/>
      <c r="P98" s="165"/>
      <c r="Q98" s="68"/>
      <c r="R98" s="69"/>
    </row>
    <row r="99" spans="1:18" ht="13.5" customHeight="1" x14ac:dyDescent="0.15">
      <c r="A99" s="167">
        <f t="shared" ref="A99" si="211">MONTH(D99)</f>
        <v>4</v>
      </c>
      <c r="B99" s="170">
        <f t="shared" ref="B99" si="212">WEEKNUM(D99,2)-WEEKNUM(DATE(YEAR(D99),MONTH(D99),1),2)+1</f>
        <v>3</v>
      </c>
      <c r="C99" s="46" t="s">
        <v>0</v>
      </c>
      <c r="D99" s="70">
        <f t="shared" ref="D99" si="213">J96+1</f>
        <v>46130</v>
      </c>
      <c r="E99" s="71">
        <f t="shared" si="117"/>
        <v>46131</v>
      </c>
      <c r="F99" s="72">
        <f t="shared" ref="F99" si="214">E99+1</f>
        <v>46132</v>
      </c>
      <c r="G99" s="73">
        <f t="shared" ref="G99" si="215">F99+1</f>
        <v>46133</v>
      </c>
      <c r="H99" s="73">
        <f t="shared" ref="H99" si="216">G99+1</f>
        <v>46134</v>
      </c>
      <c r="I99" s="73">
        <f t="shared" ref="I99" si="217">H99+1</f>
        <v>46135</v>
      </c>
      <c r="J99" s="74">
        <f t="shared" ref="J99" si="218">I99+1</f>
        <v>46136</v>
      </c>
      <c r="K99" s="75"/>
      <c r="L99" s="76"/>
      <c r="M99" s="76"/>
      <c r="N99" s="76"/>
      <c r="O99" s="77"/>
      <c r="P99" s="166"/>
      <c r="Q99" s="78"/>
      <c r="R99" s="79"/>
    </row>
    <row r="100" spans="1:18" ht="13.5" customHeight="1" x14ac:dyDescent="0.15">
      <c r="A100" s="168"/>
      <c r="B100" s="171"/>
      <c r="C100" s="57" t="s">
        <v>7</v>
      </c>
      <c r="D100" s="58"/>
      <c r="E100" s="59"/>
      <c r="F100" s="60"/>
      <c r="G100" s="61"/>
      <c r="H100" s="61"/>
      <c r="I100" s="61"/>
      <c r="J100" s="62"/>
      <c r="K100" s="52">
        <f>7-COUNTIF(D100:J100,"－")</f>
        <v>7</v>
      </c>
      <c r="L100" s="53">
        <f>COUNTIF(D100:E100,"休")+COUNTIF(D100:E100,"")</f>
        <v>2</v>
      </c>
      <c r="M100" s="53">
        <f>COUNTIF(D101:J101,"閉所")+COUNTIF(D101:J101,"雨天")</f>
        <v>0</v>
      </c>
      <c r="N100" s="63">
        <f>IF(K100=0,"",M100/K100)</f>
        <v>0</v>
      </c>
      <c r="O100" s="54" t="str">
        <f>IF(L100=0,"－",IF(M100&gt;=L100,"○",IF(N100&gt;0.285,"○","×")))</f>
        <v>×</v>
      </c>
      <c r="P100" s="164"/>
      <c r="Q100" s="55">
        <f>K100</f>
        <v>7</v>
      </c>
      <c r="R100" s="56">
        <f>M100</f>
        <v>0</v>
      </c>
    </row>
    <row r="101" spans="1:18" ht="13.5" customHeight="1" x14ac:dyDescent="0.15">
      <c r="A101" s="169"/>
      <c r="B101" s="172"/>
      <c r="C101" s="64" t="s">
        <v>8</v>
      </c>
      <c r="D101" s="58"/>
      <c r="E101" s="59"/>
      <c r="F101" s="60"/>
      <c r="G101" s="61"/>
      <c r="H101" s="61"/>
      <c r="I101" s="61"/>
      <c r="J101" s="62"/>
      <c r="K101" s="65"/>
      <c r="L101" s="66"/>
      <c r="M101" s="66"/>
      <c r="N101" s="66"/>
      <c r="O101" s="67"/>
      <c r="P101" s="165"/>
      <c r="Q101" s="68"/>
      <c r="R101" s="69"/>
    </row>
    <row r="102" spans="1:18" ht="13.5" customHeight="1" x14ac:dyDescent="0.15">
      <c r="A102" s="167">
        <f t="shared" ref="A102" si="219">MONTH(D102)</f>
        <v>4</v>
      </c>
      <c r="B102" s="170">
        <f t="shared" ref="B102" si="220">WEEKNUM(D102,2)-WEEKNUM(DATE(YEAR(D102),MONTH(D102),1),2)+1</f>
        <v>4</v>
      </c>
      <c r="C102" s="46" t="s">
        <v>0</v>
      </c>
      <c r="D102" s="70">
        <f t="shared" ref="D102" si="221">J99+1</f>
        <v>46137</v>
      </c>
      <c r="E102" s="71">
        <f t="shared" si="117"/>
        <v>46138</v>
      </c>
      <c r="F102" s="72">
        <f t="shared" ref="F102" si="222">E102+1</f>
        <v>46139</v>
      </c>
      <c r="G102" s="73">
        <f t="shared" ref="G102" si="223">F102+1</f>
        <v>46140</v>
      </c>
      <c r="H102" s="73">
        <f t="shared" ref="H102" si="224">G102+1</f>
        <v>46141</v>
      </c>
      <c r="I102" s="73">
        <f t="shared" ref="I102" si="225">H102+1</f>
        <v>46142</v>
      </c>
      <c r="J102" s="74">
        <f t="shared" ref="J102" si="226">I102+1</f>
        <v>46143</v>
      </c>
      <c r="K102" s="75"/>
      <c r="L102" s="76"/>
      <c r="M102" s="76"/>
      <c r="N102" s="76"/>
      <c r="O102" s="77"/>
      <c r="P102" s="166"/>
      <c r="Q102" s="78"/>
      <c r="R102" s="79"/>
    </row>
    <row r="103" spans="1:18" ht="13.5" customHeight="1" x14ac:dyDescent="0.15">
      <c r="A103" s="168"/>
      <c r="B103" s="171"/>
      <c r="C103" s="57" t="s">
        <v>7</v>
      </c>
      <c r="D103" s="58"/>
      <c r="E103" s="59"/>
      <c r="F103" s="60"/>
      <c r="G103" s="61"/>
      <c r="H103" s="61"/>
      <c r="I103" s="61"/>
      <c r="J103" s="62"/>
      <c r="K103" s="52">
        <f>7-COUNTIF(D103:J103,"－")</f>
        <v>7</v>
      </c>
      <c r="L103" s="53">
        <f>COUNTIF(D103:E103,"休")+COUNTIF(D103:E103,"")</f>
        <v>2</v>
      </c>
      <c r="M103" s="53">
        <f>COUNTIF(D104:J104,"閉所")+COUNTIF(D104:J104,"雨天")</f>
        <v>0</v>
      </c>
      <c r="N103" s="63">
        <f>IF(K103=0,"",M103/K103)</f>
        <v>0</v>
      </c>
      <c r="O103" s="54" t="str">
        <f>IF(L103=0,"－",IF(M103&gt;=L103,"○",IF(N103&gt;0.285,"○","×")))</f>
        <v>×</v>
      </c>
      <c r="P103" s="164"/>
      <c r="Q103" s="55">
        <f>K103</f>
        <v>7</v>
      </c>
      <c r="R103" s="56">
        <f>M103</f>
        <v>0</v>
      </c>
    </row>
    <row r="104" spans="1:18" ht="13.5" customHeight="1" x14ac:dyDescent="0.15">
      <c r="A104" s="169"/>
      <c r="B104" s="172"/>
      <c r="C104" s="64" t="s">
        <v>8</v>
      </c>
      <c r="D104" s="58"/>
      <c r="E104" s="59"/>
      <c r="F104" s="60"/>
      <c r="G104" s="61"/>
      <c r="H104" s="61"/>
      <c r="I104" s="61"/>
      <c r="J104" s="62"/>
      <c r="K104" s="65"/>
      <c r="L104" s="66"/>
      <c r="M104" s="66"/>
      <c r="N104" s="66"/>
      <c r="O104" s="67"/>
      <c r="P104" s="165"/>
      <c r="Q104" s="68"/>
      <c r="R104" s="69"/>
    </row>
    <row r="105" spans="1:18" ht="13.5" customHeight="1" x14ac:dyDescent="0.15">
      <c r="A105" s="167">
        <f t="shared" ref="A105" si="227">MONTH(D105)</f>
        <v>5</v>
      </c>
      <c r="B105" s="170">
        <f t="shared" ref="B105" si="228">WEEKNUM(D105,2)-WEEKNUM(DATE(YEAR(D105),MONTH(D105),1),2)+1</f>
        <v>1</v>
      </c>
      <c r="C105" s="46" t="s">
        <v>0</v>
      </c>
      <c r="D105" s="70">
        <f t="shared" ref="D105" si="229">J102+1</f>
        <v>46144</v>
      </c>
      <c r="E105" s="71">
        <f t="shared" si="117"/>
        <v>46145</v>
      </c>
      <c r="F105" s="72">
        <f t="shared" ref="F105" si="230">E105+1</f>
        <v>46146</v>
      </c>
      <c r="G105" s="73">
        <f t="shared" ref="G105" si="231">F105+1</f>
        <v>46147</v>
      </c>
      <c r="H105" s="73">
        <f t="shared" ref="H105" si="232">G105+1</f>
        <v>46148</v>
      </c>
      <c r="I105" s="73">
        <f t="shared" ref="I105" si="233">H105+1</f>
        <v>46149</v>
      </c>
      <c r="J105" s="74">
        <f t="shared" ref="J105" si="234">I105+1</f>
        <v>46150</v>
      </c>
      <c r="K105" s="75"/>
      <c r="L105" s="76"/>
      <c r="M105" s="76"/>
      <c r="N105" s="76"/>
      <c r="O105" s="77"/>
      <c r="P105" s="166"/>
      <c r="Q105" s="78"/>
      <c r="R105" s="79"/>
    </row>
    <row r="106" spans="1:18" ht="13.5" customHeight="1" x14ac:dyDescent="0.15">
      <c r="A106" s="168"/>
      <c r="B106" s="171"/>
      <c r="C106" s="57" t="s">
        <v>7</v>
      </c>
      <c r="D106" s="58"/>
      <c r="E106" s="59"/>
      <c r="F106" s="60"/>
      <c r="G106" s="61"/>
      <c r="H106" s="61"/>
      <c r="I106" s="61"/>
      <c r="J106" s="62"/>
      <c r="K106" s="52">
        <f>7-COUNTIF(D106:J106,"－")</f>
        <v>7</v>
      </c>
      <c r="L106" s="53">
        <f>COUNTIF(D106:E106,"休")+COUNTIF(D106:E106,"")</f>
        <v>2</v>
      </c>
      <c r="M106" s="53">
        <f>COUNTIF(D107:J107,"閉所")+COUNTIF(D107:J107,"雨天")</f>
        <v>0</v>
      </c>
      <c r="N106" s="63">
        <f>IF(K106=0,"",M106/K106)</f>
        <v>0</v>
      </c>
      <c r="O106" s="54" t="str">
        <f>IF(L106=0,"－",IF(M106&gt;=L106,"○",IF(N106&gt;0.285,"○","×")))</f>
        <v>×</v>
      </c>
      <c r="P106" s="164"/>
      <c r="Q106" s="55">
        <f>K106</f>
        <v>7</v>
      </c>
      <c r="R106" s="56">
        <f>M106</f>
        <v>0</v>
      </c>
    </row>
    <row r="107" spans="1:18" ht="13.5" customHeight="1" x14ac:dyDescent="0.15">
      <c r="A107" s="169"/>
      <c r="B107" s="172"/>
      <c r="C107" s="64" t="s">
        <v>8</v>
      </c>
      <c r="D107" s="58"/>
      <c r="E107" s="59"/>
      <c r="F107" s="60"/>
      <c r="G107" s="61"/>
      <c r="H107" s="61"/>
      <c r="I107" s="61"/>
      <c r="J107" s="62"/>
      <c r="K107" s="65"/>
      <c r="L107" s="66"/>
      <c r="M107" s="66"/>
      <c r="N107" s="66"/>
      <c r="O107" s="67"/>
      <c r="P107" s="165"/>
      <c r="Q107" s="68"/>
      <c r="R107" s="69"/>
    </row>
    <row r="108" spans="1:18" ht="13.5" customHeight="1" x14ac:dyDescent="0.15">
      <c r="A108" s="167">
        <f t="shared" ref="A108" si="235">MONTH(D108)</f>
        <v>5</v>
      </c>
      <c r="B108" s="170">
        <f t="shared" ref="B108" si="236">WEEKNUM(D108,2)-WEEKNUM(DATE(YEAR(D108),MONTH(D108),1),2)+1</f>
        <v>2</v>
      </c>
      <c r="C108" s="46" t="s">
        <v>0</v>
      </c>
      <c r="D108" s="70">
        <f t="shared" ref="D108" si="237">J105+1</f>
        <v>46151</v>
      </c>
      <c r="E108" s="71">
        <f t="shared" si="117"/>
        <v>46152</v>
      </c>
      <c r="F108" s="72">
        <f t="shared" ref="F108" si="238">E108+1</f>
        <v>46153</v>
      </c>
      <c r="G108" s="73">
        <f t="shared" ref="G108" si="239">F108+1</f>
        <v>46154</v>
      </c>
      <c r="H108" s="73">
        <f t="shared" ref="H108" si="240">G108+1</f>
        <v>46155</v>
      </c>
      <c r="I108" s="73">
        <f t="shared" ref="I108" si="241">H108+1</f>
        <v>46156</v>
      </c>
      <c r="J108" s="74">
        <f t="shared" ref="J108" si="242">I108+1</f>
        <v>46157</v>
      </c>
      <c r="K108" s="75"/>
      <c r="L108" s="76"/>
      <c r="M108" s="76"/>
      <c r="N108" s="76"/>
      <c r="O108" s="77"/>
      <c r="P108" s="166"/>
      <c r="Q108" s="78"/>
      <c r="R108" s="79"/>
    </row>
    <row r="109" spans="1:18" ht="13.5" customHeight="1" x14ac:dyDescent="0.15">
      <c r="A109" s="168"/>
      <c r="B109" s="171"/>
      <c r="C109" s="57" t="s">
        <v>7</v>
      </c>
      <c r="D109" s="58"/>
      <c r="E109" s="59"/>
      <c r="F109" s="60"/>
      <c r="G109" s="61"/>
      <c r="H109" s="61"/>
      <c r="I109" s="61"/>
      <c r="J109" s="62"/>
      <c r="K109" s="52">
        <f>7-COUNTIF(D109:J109,"－")</f>
        <v>7</v>
      </c>
      <c r="L109" s="53">
        <f>COUNTIF(D109:E109,"休")+COUNTIF(D109:E109,"")</f>
        <v>2</v>
      </c>
      <c r="M109" s="53">
        <f>COUNTIF(D110:J110,"閉所")+COUNTIF(D110:J110,"雨天")</f>
        <v>0</v>
      </c>
      <c r="N109" s="63">
        <f>IF(K109=0,"",M109/K109)</f>
        <v>0</v>
      </c>
      <c r="O109" s="54" t="str">
        <f>IF(L109=0,"－",IF(M109&gt;=L109,"○",IF(N109&gt;0.285,"○","×")))</f>
        <v>×</v>
      </c>
      <c r="P109" s="164"/>
      <c r="Q109" s="55">
        <f>K109</f>
        <v>7</v>
      </c>
      <c r="R109" s="56">
        <f>M109</f>
        <v>0</v>
      </c>
    </row>
    <row r="110" spans="1:18" ht="13.5" customHeight="1" x14ac:dyDescent="0.15">
      <c r="A110" s="169"/>
      <c r="B110" s="172"/>
      <c r="C110" s="64" t="s">
        <v>8</v>
      </c>
      <c r="D110" s="58"/>
      <c r="E110" s="59"/>
      <c r="F110" s="60"/>
      <c r="G110" s="61"/>
      <c r="H110" s="61"/>
      <c r="I110" s="61"/>
      <c r="J110" s="62"/>
      <c r="K110" s="65"/>
      <c r="L110" s="66"/>
      <c r="M110" s="66"/>
      <c r="N110" s="66"/>
      <c r="O110" s="67"/>
      <c r="P110" s="165"/>
      <c r="Q110" s="68"/>
      <c r="R110" s="69"/>
    </row>
    <row r="111" spans="1:18" ht="13.5" customHeight="1" x14ac:dyDescent="0.15">
      <c r="A111" s="167">
        <f t="shared" ref="A111" si="243">MONTH(D111)</f>
        <v>5</v>
      </c>
      <c r="B111" s="170">
        <f t="shared" ref="B111" si="244">WEEKNUM(D111,2)-WEEKNUM(DATE(YEAR(D111),MONTH(D111),1),2)+1</f>
        <v>3</v>
      </c>
      <c r="C111" s="46" t="s">
        <v>0</v>
      </c>
      <c r="D111" s="70">
        <f t="shared" ref="D111" si="245">J108+1</f>
        <v>46158</v>
      </c>
      <c r="E111" s="71">
        <f t="shared" ref="E111" si="246">D111+1</f>
        <v>46159</v>
      </c>
      <c r="F111" s="72">
        <f t="shared" ref="F111" si="247">E111+1</f>
        <v>46160</v>
      </c>
      <c r="G111" s="73">
        <f t="shared" ref="G111" si="248">F111+1</f>
        <v>46161</v>
      </c>
      <c r="H111" s="73">
        <f t="shared" ref="H111" si="249">G111+1</f>
        <v>46162</v>
      </c>
      <c r="I111" s="73">
        <f t="shared" ref="I111" si="250">H111+1</f>
        <v>46163</v>
      </c>
      <c r="J111" s="74">
        <f t="shared" ref="J111" si="251">I111+1</f>
        <v>46164</v>
      </c>
      <c r="K111" s="75"/>
      <c r="L111" s="76"/>
      <c r="M111" s="76"/>
      <c r="N111" s="76"/>
      <c r="O111" s="77"/>
      <c r="P111" s="166"/>
      <c r="Q111" s="78"/>
      <c r="R111" s="79"/>
    </row>
    <row r="112" spans="1:18" ht="13.5" customHeight="1" x14ac:dyDescent="0.15">
      <c r="A112" s="168"/>
      <c r="B112" s="171"/>
      <c r="C112" s="57" t="s">
        <v>7</v>
      </c>
      <c r="D112" s="58"/>
      <c r="E112" s="59"/>
      <c r="F112" s="60"/>
      <c r="G112" s="61"/>
      <c r="H112" s="61"/>
      <c r="I112" s="61"/>
      <c r="J112" s="62"/>
      <c r="K112" s="52">
        <f>7-COUNTIF(D112:J112,"－")</f>
        <v>7</v>
      </c>
      <c r="L112" s="53">
        <f>COUNTIF(D112:E112,"休")+COUNTIF(D112:E112,"")</f>
        <v>2</v>
      </c>
      <c r="M112" s="53">
        <f>COUNTIF(D113:J113,"閉所")+COUNTIF(D113:J113,"雨天")</f>
        <v>0</v>
      </c>
      <c r="N112" s="63">
        <f>IF(K112=0,"",M112/K112)</f>
        <v>0</v>
      </c>
      <c r="O112" s="54" t="str">
        <f>IF(L112=0,"－",IF(M112&gt;=L112,"○",IF(N112&gt;0.285,"○","×")))</f>
        <v>×</v>
      </c>
      <c r="P112" s="164"/>
      <c r="Q112" s="55">
        <f>K112</f>
        <v>7</v>
      </c>
      <c r="R112" s="56">
        <f>M112</f>
        <v>0</v>
      </c>
    </row>
    <row r="113" spans="1:18" ht="13.5" customHeight="1" x14ac:dyDescent="0.15">
      <c r="A113" s="169"/>
      <c r="B113" s="172"/>
      <c r="C113" s="64" t="s">
        <v>8</v>
      </c>
      <c r="D113" s="58"/>
      <c r="E113" s="59"/>
      <c r="F113" s="60"/>
      <c r="G113" s="61"/>
      <c r="H113" s="61"/>
      <c r="I113" s="61"/>
      <c r="J113" s="62"/>
      <c r="K113" s="65"/>
      <c r="L113" s="66"/>
      <c r="M113" s="66"/>
      <c r="N113" s="66"/>
      <c r="O113" s="67"/>
      <c r="P113" s="165"/>
      <c r="Q113" s="68"/>
      <c r="R113" s="69"/>
    </row>
    <row r="114" spans="1:18" ht="13.5" customHeight="1" x14ac:dyDescent="0.15">
      <c r="A114" s="167">
        <f t="shared" ref="A114" si="252">MONTH(D114)</f>
        <v>5</v>
      </c>
      <c r="B114" s="170">
        <f t="shared" ref="B114" si="253">WEEKNUM(D114,2)-WEEKNUM(DATE(YEAR(D114),MONTH(D114),1),2)+1</f>
        <v>4</v>
      </c>
      <c r="C114" s="46" t="s">
        <v>0</v>
      </c>
      <c r="D114" s="70">
        <f t="shared" ref="D114" si="254">J111+1</f>
        <v>46165</v>
      </c>
      <c r="E114" s="71">
        <f t="shared" ref="E114:E141" si="255">D114+1</f>
        <v>46166</v>
      </c>
      <c r="F114" s="72">
        <f t="shared" ref="F114" si="256">E114+1</f>
        <v>46167</v>
      </c>
      <c r="G114" s="73">
        <f t="shared" ref="G114" si="257">F114+1</f>
        <v>46168</v>
      </c>
      <c r="H114" s="73">
        <f t="shared" ref="H114" si="258">G114+1</f>
        <v>46169</v>
      </c>
      <c r="I114" s="73">
        <f t="shared" ref="I114" si="259">H114+1</f>
        <v>46170</v>
      </c>
      <c r="J114" s="74">
        <f t="shared" ref="J114" si="260">I114+1</f>
        <v>46171</v>
      </c>
      <c r="K114" s="75"/>
      <c r="L114" s="76"/>
      <c r="M114" s="76"/>
      <c r="N114" s="76"/>
      <c r="O114" s="77"/>
      <c r="P114" s="166"/>
      <c r="Q114" s="78"/>
      <c r="R114" s="79"/>
    </row>
    <row r="115" spans="1:18" ht="13.5" customHeight="1" x14ac:dyDescent="0.15">
      <c r="A115" s="168"/>
      <c r="B115" s="171"/>
      <c r="C115" s="57" t="s">
        <v>7</v>
      </c>
      <c r="D115" s="58"/>
      <c r="E115" s="59"/>
      <c r="F115" s="60"/>
      <c r="G115" s="61"/>
      <c r="H115" s="61"/>
      <c r="I115" s="61"/>
      <c r="J115" s="62"/>
      <c r="K115" s="52">
        <f>7-COUNTIF(D115:J115,"－")</f>
        <v>7</v>
      </c>
      <c r="L115" s="53">
        <f>COUNTIF(D115:E115,"休")+COUNTIF(D115:E115,"")</f>
        <v>2</v>
      </c>
      <c r="M115" s="53">
        <f>COUNTIF(D116:J116,"閉所")+COUNTIF(D116:J116,"雨天")</f>
        <v>0</v>
      </c>
      <c r="N115" s="63">
        <f>IF(K115=0,"",M115/K115)</f>
        <v>0</v>
      </c>
      <c r="O115" s="54" t="str">
        <f>IF(L115=0,"－",IF(M115&gt;=L115,"○",IF(N115&gt;0.285,"○","×")))</f>
        <v>×</v>
      </c>
      <c r="P115" s="164"/>
      <c r="Q115" s="55">
        <f>K115</f>
        <v>7</v>
      </c>
      <c r="R115" s="56">
        <f>M115</f>
        <v>0</v>
      </c>
    </row>
    <row r="116" spans="1:18" ht="13.5" customHeight="1" x14ac:dyDescent="0.15">
      <c r="A116" s="169"/>
      <c r="B116" s="172"/>
      <c r="C116" s="64" t="s">
        <v>8</v>
      </c>
      <c r="D116" s="58"/>
      <c r="E116" s="59"/>
      <c r="F116" s="60"/>
      <c r="G116" s="61"/>
      <c r="H116" s="61"/>
      <c r="I116" s="61"/>
      <c r="J116" s="62"/>
      <c r="K116" s="65"/>
      <c r="L116" s="66"/>
      <c r="M116" s="66"/>
      <c r="N116" s="66"/>
      <c r="O116" s="67"/>
      <c r="P116" s="165"/>
      <c r="Q116" s="68"/>
      <c r="R116" s="69"/>
    </row>
    <row r="117" spans="1:18" ht="13.5" customHeight="1" x14ac:dyDescent="0.15">
      <c r="A117" s="167">
        <f t="shared" ref="A117" si="261">MONTH(D117)</f>
        <v>5</v>
      </c>
      <c r="B117" s="170">
        <f t="shared" ref="B117" si="262">WEEKNUM(D117,2)-WEEKNUM(DATE(YEAR(D117),MONTH(D117),1),2)+1</f>
        <v>5</v>
      </c>
      <c r="C117" s="46" t="s">
        <v>0</v>
      </c>
      <c r="D117" s="70">
        <f t="shared" ref="D117" si="263">J114+1</f>
        <v>46172</v>
      </c>
      <c r="E117" s="71">
        <f t="shared" si="255"/>
        <v>46173</v>
      </c>
      <c r="F117" s="72">
        <f t="shared" ref="F117" si="264">E117+1</f>
        <v>46174</v>
      </c>
      <c r="G117" s="73">
        <f t="shared" ref="G117" si="265">F117+1</f>
        <v>46175</v>
      </c>
      <c r="H117" s="73">
        <f t="shared" ref="H117" si="266">G117+1</f>
        <v>46176</v>
      </c>
      <c r="I117" s="73">
        <f t="shared" ref="I117" si="267">H117+1</f>
        <v>46177</v>
      </c>
      <c r="J117" s="74">
        <f t="shared" ref="J117" si="268">I117+1</f>
        <v>46178</v>
      </c>
      <c r="K117" s="75"/>
      <c r="L117" s="76"/>
      <c r="M117" s="76"/>
      <c r="N117" s="76"/>
      <c r="O117" s="77"/>
      <c r="P117" s="166"/>
      <c r="Q117" s="78"/>
      <c r="R117" s="79"/>
    </row>
    <row r="118" spans="1:18" ht="13.5" customHeight="1" x14ac:dyDescent="0.15">
      <c r="A118" s="168"/>
      <c r="B118" s="171"/>
      <c r="C118" s="57" t="s">
        <v>7</v>
      </c>
      <c r="D118" s="58"/>
      <c r="E118" s="59"/>
      <c r="F118" s="60"/>
      <c r="G118" s="61"/>
      <c r="H118" s="61"/>
      <c r="I118" s="61"/>
      <c r="J118" s="62"/>
      <c r="K118" s="52">
        <f>7-COUNTIF(D118:J118,"－")</f>
        <v>7</v>
      </c>
      <c r="L118" s="53">
        <f>COUNTIF(D118:E118,"休")+COUNTIF(D118:E118,"")</f>
        <v>2</v>
      </c>
      <c r="M118" s="53">
        <f>COUNTIF(D119:J119,"閉所")+COUNTIF(D119:J119,"雨天")</f>
        <v>0</v>
      </c>
      <c r="N118" s="63">
        <f>IF(K118=0,"",M118/K118)</f>
        <v>0</v>
      </c>
      <c r="O118" s="54" t="str">
        <f>IF(L118=0,"－",IF(M118&gt;=L118,"○",IF(N118&gt;0.285,"○","×")))</f>
        <v>×</v>
      </c>
      <c r="P118" s="164"/>
      <c r="Q118" s="55">
        <f>K118</f>
        <v>7</v>
      </c>
      <c r="R118" s="56">
        <f>M118</f>
        <v>0</v>
      </c>
    </row>
    <row r="119" spans="1:18" ht="13.5" customHeight="1" x14ac:dyDescent="0.15">
      <c r="A119" s="169"/>
      <c r="B119" s="172"/>
      <c r="C119" s="64" t="s">
        <v>8</v>
      </c>
      <c r="D119" s="58"/>
      <c r="E119" s="59"/>
      <c r="F119" s="60"/>
      <c r="G119" s="61"/>
      <c r="H119" s="61"/>
      <c r="I119" s="61"/>
      <c r="J119" s="62"/>
      <c r="K119" s="65"/>
      <c r="L119" s="66"/>
      <c r="M119" s="66"/>
      <c r="N119" s="66"/>
      <c r="O119" s="67"/>
      <c r="P119" s="165"/>
      <c r="Q119" s="68"/>
      <c r="R119" s="69"/>
    </row>
    <row r="120" spans="1:18" ht="13.5" customHeight="1" x14ac:dyDescent="0.15">
      <c r="A120" s="167">
        <f t="shared" ref="A120" si="269">MONTH(D120)</f>
        <v>6</v>
      </c>
      <c r="B120" s="170">
        <f t="shared" ref="B120" si="270">WEEKNUM(D120,2)-WEEKNUM(DATE(YEAR(D120),MONTH(D120),1),2)+1</f>
        <v>1</v>
      </c>
      <c r="C120" s="46" t="s">
        <v>0</v>
      </c>
      <c r="D120" s="70">
        <f t="shared" ref="D120" si="271">J117+1</f>
        <v>46179</v>
      </c>
      <c r="E120" s="71">
        <f t="shared" si="255"/>
        <v>46180</v>
      </c>
      <c r="F120" s="72">
        <f t="shared" ref="F120" si="272">E120+1</f>
        <v>46181</v>
      </c>
      <c r="G120" s="73">
        <f t="shared" ref="G120" si="273">F120+1</f>
        <v>46182</v>
      </c>
      <c r="H120" s="73">
        <f t="shared" ref="H120" si="274">G120+1</f>
        <v>46183</v>
      </c>
      <c r="I120" s="73">
        <f t="shared" ref="I120" si="275">H120+1</f>
        <v>46184</v>
      </c>
      <c r="J120" s="74">
        <f t="shared" ref="J120" si="276">I120+1</f>
        <v>46185</v>
      </c>
      <c r="K120" s="75"/>
      <c r="L120" s="76"/>
      <c r="M120" s="76"/>
      <c r="N120" s="76"/>
      <c r="O120" s="77"/>
      <c r="P120" s="166"/>
      <c r="Q120" s="78"/>
      <c r="R120" s="79"/>
    </row>
    <row r="121" spans="1:18" ht="13.5" customHeight="1" x14ac:dyDescent="0.15">
      <c r="A121" s="168"/>
      <c r="B121" s="171"/>
      <c r="C121" s="57" t="s">
        <v>7</v>
      </c>
      <c r="D121" s="58"/>
      <c r="E121" s="59"/>
      <c r="F121" s="60"/>
      <c r="G121" s="61"/>
      <c r="H121" s="61"/>
      <c r="I121" s="61"/>
      <c r="J121" s="62"/>
      <c r="K121" s="52">
        <f>7-COUNTIF(D121:J121,"－")</f>
        <v>7</v>
      </c>
      <c r="L121" s="53">
        <f>COUNTIF(D121:E121,"休")+COUNTIF(D121:E121,"")</f>
        <v>2</v>
      </c>
      <c r="M121" s="53">
        <f>COUNTIF(D122:J122,"閉所")+COUNTIF(D122:J122,"雨天")</f>
        <v>0</v>
      </c>
      <c r="N121" s="63">
        <f>IF(K121=0,"",M121/K121)</f>
        <v>0</v>
      </c>
      <c r="O121" s="54" t="str">
        <f>IF(L121=0,"－",IF(M121&gt;=L121,"○",IF(N121&gt;0.285,"○","×")))</f>
        <v>×</v>
      </c>
      <c r="P121" s="164"/>
      <c r="Q121" s="55">
        <f>K121</f>
        <v>7</v>
      </c>
      <c r="R121" s="56">
        <f>M121</f>
        <v>0</v>
      </c>
    </row>
    <row r="122" spans="1:18" ht="13.5" customHeight="1" x14ac:dyDescent="0.15">
      <c r="A122" s="169"/>
      <c r="B122" s="172"/>
      <c r="C122" s="64" t="s">
        <v>8</v>
      </c>
      <c r="D122" s="58"/>
      <c r="E122" s="59"/>
      <c r="F122" s="60"/>
      <c r="G122" s="61"/>
      <c r="H122" s="61"/>
      <c r="I122" s="61"/>
      <c r="J122" s="62"/>
      <c r="K122" s="65"/>
      <c r="L122" s="66"/>
      <c r="M122" s="66"/>
      <c r="N122" s="66"/>
      <c r="O122" s="67"/>
      <c r="P122" s="165"/>
      <c r="Q122" s="68"/>
      <c r="R122" s="69"/>
    </row>
    <row r="123" spans="1:18" ht="13.5" customHeight="1" x14ac:dyDescent="0.15">
      <c r="A123" s="167">
        <f t="shared" ref="A123" si="277">MONTH(D123)</f>
        <v>6</v>
      </c>
      <c r="B123" s="170">
        <f t="shared" ref="B123" si="278">WEEKNUM(D123,2)-WEEKNUM(DATE(YEAR(D123),MONTH(D123),1),2)+1</f>
        <v>2</v>
      </c>
      <c r="C123" s="46" t="s">
        <v>0</v>
      </c>
      <c r="D123" s="70">
        <f t="shared" ref="D123" si="279">J120+1</f>
        <v>46186</v>
      </c>
      <c r="E123" s="71">
        <f t="shared" si="255"/>
        <v>46187</v>
      </c>
      <c r="F123" s="72">
        <f t="shared" ref="F123" si="280">E123+1</f>
        <v>46188</v>
      </c>
      <c r="G123" s="73">
        <f t="shared" ref="G123" si="281">F123+1</f>
        <v>46189</v>
      </c>
      <c r="H123" s="73">
        <f t="shared" ref="H123" si="282">G123+1</f>
        <v>46190</v>
      </c>
      <c r="I123" s="73">
        <f t="shared" ref="I123" si="283">H123+1</f>
        <v>46191</v>
      </c>
      <c r="J123" s="74">
        <f t="shared" ref="J123" si="284">I123+1</f>
        <v>46192</v>
      </c>
      <c r="K123" s="75"/>
      <c r="L123" s="76"/>
      <c r="M123" s="76"/>
      <c r="N123" s="76"/>
      <c r="O123" s="77"/>
      <c r="P123" s="166"/>
      <c r="Q123" s="78"/>
      <c r="R123" s="79"/>
    </row>
    <row r="124" spans="1:18" ht="13.5" customHeight="1" x14ac:dyDescent="0.15">
      <c r="A124" s="168"/>
      <c r="B124" s="171"/>
      <c r="C124" s="57" t="s">
        <v>7</v>
      </c>
      <c r="D124" s="58"/>
      <c r="E124" s="59"/>
      <c r="F124" s="60"/>
      <c r="G124" s="61"/>
      <c r="H124" s="61"/>
      <c r="I124" s="61"/>
      <c r="J124" s="62"/>
      <c r="K124" s="52">
        <f>7-COUNTIF(D124:J124,"－")</f>
        <v>7</v>
      </c>
      <c r="L124" s="53">
        <f>COUNTIF(D124:E124,"休")+COUNTIF(D124:E124,"")</f>
        <v>2</v>
      </c>
      <c r="M124" s="53">
        <f>COUNTIF(D125:J125,"閉所")+COUNTIF(D125:J125,"雨天")</f>
        <v>0</v>
      </c>
      <c r="N124" s="63">
        <f>IF(K124=0,"",M124/K124)</f>
        <v>0</v>
      </c>
      <c r="O124" s="54" t="str">
        <f>IF(L124=0,"－",IF(M124&gt;=L124,"○",IF(N124&gt;0.285,"○","×")))</f>
        <v>×</v>
      </c>
      <c r="P124" s="164"/>
      <c r="Q124" s="55">
        <f>K124</f>
        <v>7</v>
      </c>
      <c r="R124" s="56">
        <f>M124</f>
        <v>0</v>
      </c>
    </row>
    <row r="125" spans="1:18" ht="13.5" customHeight="1" x14ac:dyDescent="0.15">
      <c r="A125" s="169"/>
      <c r="B125" s="172"/>
      <c r="C125" s="64" t="s">
        <v>8</v>
      </c>
      <c r="D125" s="58"/>
      <c r="E125" s="59"/>
      <c r="F125" s="60"/>
      <c r="G125" s="61"/>
      <c r="H125" s="61"/>
      <c r="I125" s="61"/>
      <c r="J125" s="62"/>
      <c r="K125" s="65"/>
      <c r="L125" s="66"/>
      <c r="M125" s="66"/>
      <c r="N125" s="66"/>
      <c r="O125" s="67"/>
      <c r="P125" s="165"/>
      <c r="Q125" s="68"/>
      <c r="R125" s="69"/>
    </row>
    <row r="126" spans="1:18" ht="13.5" customHeight="1" x14ac:dyDescent="0.15">
      <c r="A126" s="167">
        <f t="shared" ref="A126" si="285">MONTH(D126)</f>
        <v>6</v>
      </c>
      <c r="B126" s="170">
        <f t="shared" ref="B126" si="286">WEEKNUM(D126,2)-WEEKNUM(DATE(YEAR(D126),MONTH(D126),1),2)+1</f>
        <v>3</v>
      </c>
      <c r="C126" s="46" t="s">
        <v>0</v>
      </c>
      <c r="D126" s="70">
        <f t="shared" ref="D126" si="287">J123+1</f>
        <v>46193</v>
      </c>
      <c r="E126" s="71">
        <f t="shared" si="255"/>
        <v>46194</v>
      </c>
      <c r="F126" s="72">
        <f t="shared" ref="F126" si="288">E126+1</f>
        <v>46195</v>
      </c>
      <c r="G126" s="73">
        <f t="shared" ref="G126" si="289">F126+1</f>
        <v>46196</v>
      </c>
      <c r="H126" s="73">
        <f t="shared" ref="H126" si="290">G126+1</f>
        <v>46197</v>
      </c>
      <c r="I126" s="73">
        <f t="shared" ref="I126" si="291">H126+1</f>
        <v>46198</v>
      </c>
      <c r="J126" s="74">
        <f t="shared" ref="J126" si="292">I126+1</f>
        <v>46199</v>
      </c>
      <c r="K126" s="75"/>
      <c r="L126" s="76"/>
      <c r="M126" s="76"/>
      <c r="N126" s="76"/>
      <c r="O126" s="77"/>
      <c r="P126" s="166"/>
      <c r="Q126" s="78"/>
      <c r="R126" s="79"/>
    </row>
    <row r="127" spans="1:18" ht="13.5" customHeight="1" x14ac:dyDescent="0.15">
      <c r="A127" s="168"/>
      <c r="B127" s="171"/>
      <c r="C127" s="57" t="s">
        <v>7</v>
      </c>
      <c r="D127" s="58"/>
      <c r="E127" s="59"/>
      <c r="F127" s="60"/>
      <c r="G127" s="61"/>
      <c r="H127" s="61"/>
      <c r="I127" s="61"/>
      <c r="J127" s="62"/>
      <c r="K127" s="52">
        <f>7-COUNTIF(D127:J127,"－")</f>
        <v>7</v>
      </c>
      <c r="L127" s="53">
        <f>COUNTIF(D127:E127,"休")+COUNTIF(D127:E127,"")</f>
        <v>2</v>
      </c>
      <c r="M127" s="53">
        <f>COUNTIF(D128:J128,"閉所")+COUNTIF(D128:J128,"雨天")</f>
        <v>0</v>
      </c>
      <c r="N127" s="63">
        <f>IF(K127=0,"",M127/K127)</f>
        <v>0</v>
      </c>
      <c r="O127" s="54" t="str">
        <f>IF(L127=0,"－",IF(M127&gt;=L127,"○",IF(N127&gt;0.285,"○","×")))</f>
        <v>×</v>
      </c>
      <c r="P127" s="164"/>
      <c r="Q127" s="55">
        <f>K127</f>
        <v>7</v>
      </c>
      <c r="R127" s="56">
        <f>M127</f>
        <v>0</v>
      </c>
    </row>
    <row r="128" spans="1:18" ht="13.5" customHeight="1" x14ac:dyDescent="0.15">
      <c r="A128" s="169"/>
      <c r="B128" s="172"/>
      <c r="C128" s="64" t="s">
        <v>8</v>
      </c>
      <c r="D128" s="58"/>
      <c r="E128" s="59"/>
      <c r="F128" s="60"/>
      <c r="G128" s="61"/>
      <c r="H128" s="61"/>
      <c r="I128" s="61"/>
      <c r="J128" s="62"/>
      <c r="K128" s="65"/>
      <c r="L128" s="66"/>
      <c r="M128" s="66"/>
      <c r="N128" s="66"/>
      <c r="O128" s="67"/>
      <c r="P128" s="165"/>
      <c r="Q128" s="68"/>
      <c r="R128" s="69"/>
    </row>
    <row r="129" spans="1:18" ht="13.5" customHeight="1" x14ac:dyDescent="0.15">
      <c r="A129" s="167">
        <f t="shared" ref="A129" si="293">MONTH(D129)</f>
        <v>6</v>
      </c>
      <c r="B129" s="170">
        <f t="shared" ref="B129" si="294">WEEKNUM(D129,2)-WEEKNUM(DATE(YEAR(D129),MONTH(D129),1),2)+1</f>
        <v>4</v>
      </c>
      <c r="C129" s="46" t="s">
        <v>0</v>
      </c>
      <c r="D129" s="70">
        <f t="shared" ref="D129" si="295">J126+1</f>
        <v>46200</v>
      </c>
      <c r="E129" s="71">
        <f t="shared" si="255"/>
        <v>46201</v>
      </c>
      <c r="F129" s="72">
        <f t="shared" ref="F129" si="296">E129+1</f>
        <v>46202</v>
      </c>
      <c r="G129" s="73">
        <f t="shared" ref="G129" si="297">F129+1</f>
        <v>46203</v>
      </c>
      <c r="H129" s="73">
        <f t="shared" ref="H129" si="298">G129+1</f>
        <v>46204</v>
      </c>
      <c r="I129" s="73">
        <f t="shared" ref="I129" si="299">H129+1</f>
        <v>46205</v>
      </c>
      <c r="J129" s="74">
        <f t="shared" ref="J129" si="300">I129+1</f>
        <v>46206</v>
      </c>
      <c r="K129" s="75"/>
      <c r="L129" s="76"/>
      <c r="M129" s="76"/>
      <c r="N129" s="76"/>
      <c r="O129" s="77"/>
      <c r="P129" s="166"/>
      <c r="Q129" s="78"/>
      <c r="R129" s="79"/>
    </row>
    <row r="130" spans="1:18" ht="13.5" customHeight="1" x14ac:dyDescent="0.15">
      <c r="A130" s="168"/>
      <c r="B130" s="171"/>
      <c r="C130" s="57" t="s">
        <v>7</v>
      </c>
      <c r="D130" s="58"/>
      <c r="E130" s="59"/>
      <c r="F130" s="60"/>
      <c r="G130" s="61"/>
      <c r="H130" s="61"/>
      <c r="I130" s="61"/>
      <c r="J130" s="62"/>
      <c r="K130" s="52">
        <f>7-COUNTIF(D130:J130,"－")</f>
        <v>7</v>
      </c>
      <c r="L130" s="53">
        <f>COUNTIF(D130:E130,"休")+COUNTIF(D130:E130,"")</f>
        <v>2</v>
      </c>
      <c r="M130" s="53">
        <f>COUNTIF(D131:J131,"閉所")+COUNTIF(D131:J131,"雨天")</f>
        <v>0</v>
      </c>
      <c r="N130" s="63">
        <f>IF(K130=0,"",M130/K130)</f>
        <v>0</v>
      </c>
      <c r="O130" s="54" t="str">
        <f>IF(L130=0,"－",IF(M130&gt;=L130,"○",IF(N130&gt;0.285,"○","×")))</f>
        <v>×</v>
      </c>
      <c r="P130" s="164"/>
      <c r="Q130" s="55">
        <f>K130</f>
        <v>7</v>
      </c>
      <c r="R130" s="56">
        <f>M130</f>
        <v>0</v>
      </c>
    </row>
    <row r="131" spans="1:18" ht="13.5" customHeight="1" x14ac:dyDescent="0.15">
      <c r="A131" s="169"/>
      <c r="B131" s="172"/>
      <c r="C131" s="64" t="s">
        <v>8</v>
      </c>
      <c r="D131" s="58"/>
      <c r="E131" s="59"/>
      <c r="F131" s="60"/>
      <c r="G131" s="61"/>
      <c r="H131" s="61"/>
      <c r="I131" s="61"/>
      <c r="J131" s="62"/>
      <c r="K131" s="65"/>
      <c r="L131" s="66"/>
      <c r="M131" s="66"/>
      <c r="N131" s="66"/>
      <c r="O131" s="67"/>
      <c r="P131" s="165"/>
      <c r="Q131" s="68"/>
      <c r="R131" s="69"/>
    </row>
    <row r="132" spans="1:18" ht="13.5" customHeight="1" x14ac:dyDescent="0.15">
      <c r="A132" s="167">
        <f t="shared" ref="A132" si="301">MONTH(D132)</f>
        <v>7</v>
      </c>
      <c r="B132" s="170">
        <f t="shared" ref="B132" si="302">WEEKNUM(D132,2)-WEEKNUM(DATE(YEAR(D132),MONTH(D132),1),2)+1</f>
        <v>1</v>
      </c>
      <c r="C132" s="46" t="s">
        <v>0</v>
      </c>
      <c r="D132" s="70">
        <f t="shared" ref="D132" si="303">J129+1</f>
        <v>46207</v>
      </c>
      <c r="E132" s="71">
        <f t="shared" si="255"/>
        <v>46208</v>
      </c>
      <c r="F132" s="72">
        <f t="shared" ref="F132" si="304">E132+1</f>
        <v>46209</v>
      </c>
      <c r="G132" s="73">
        <f t="shared" ref="G132" si="305">F132+1</f>
        <v>46210</v>
      </c>
      <c r="H132" s="73">
        <f t="shared" ref="H132" si="306">G132+1</f>
        <v>46211</v>
      </c>
      <c r="I132" s="73">
        <f t="shared" ref="I132" si="307">H132+1</f>
        <v>46212</v>
      </c>
      <c r="J132" s="74">
        <f t="shared" ref="J132" si="308">I132+1</f>
        <v>46213</v>
      </c>
      <c r="K132" s="75"/>
      <c r="L132" s="76"/>
      <c r="M132" s="76"/>
      <c r="N132" s="76"/>
      <c r="O132" s="77"/>
      <c r="P132" s="166"/>
      <c r="Q132" s="78"/>
      <c r="R132" s="79"/>
    </row>
    <row r="133" spans="1:18" ht="13.5" customHeight="1" x14ac:dyDescent="0.15">
      <c r="A133" s="168"/>
      <c r="B133" s="171"/>
      <c r="C133" s="57" t="s">
        <v>7</v>
      </c>
      <c r="D133" s="58"/>
      <c r="E133" s="59"/>
      <c r="F133" s="60"/>
      <c r="G133" s="61"/>
      <c r="H133" s="61"/>
      <c r="I133" s="61"/>
      <c r="J133" s="62"/>
      <c r="K133" s="52">
        <f>7-COUNTIF(D133:J133,"－")</f>
        <v>7</v>
      </c>
      <c r="L133" s="53">
        <f>COUNTIF(D133:E133,"休")+COUNTIF(D133:E133,"")</f>
        <v>2</v>
      </c>
      <c r="M133" s="53">
        <f>COUNTIF(D134:J134,"閉所")+COUNTIF(D134:J134,"雨天")</f>
        <v>0</v>
      </c>
      <c r="N133" s="63">
        <f>IF(K133=0,"",M133/K133)</f>
        <v>0</v>
      </c>
      <c r="O133" s="54" t="str">
        <f>IF(L133=0,"－",IF(M133&gt;=L133,"○",IF(N133&gt;0.285,"○","×")))</f>
        <v>×</v>
      </c>
      <c r="P133" s="164"/>
      <c r="Q133" s="55">
        <f>K133</f>
        <v>7</v>
      </c>
      <c r="R133" s="56">
        <f>M133</f>
        <v>0</v>
      </c>
    </row>
    <row r="134" spans="1:18" ht="13.5" customHeight="1" x14ac:dyDescent="0.15">
      <c r="A134" s="169"/>
      <c r="B134" s="172"/>
      <c r="C134" s="64" t="s">
        <v>8</v>
      </c>
      <c r="D134" s="58"/>
      <c r="E134" s="59"/>
      <c r="F134" s="60"/>
      <c r="G134" s="61"/>
      <c r="H134" s="61"/>
      <c r="I134" s="61"/>
      <c r="J134" s="62"/>
      <c r="K134" s="65"/>
      <c r="L134" s="66"/>
      <c r="M134" s="66"/>
      <c r="N134" s="66"/>
      <c r="O134" s="67"/>
      <c r="P134" s="165"/>
      <c r="Q134" s="68"/>
      <c r="R134" s="69"/>
    </row>
    <row r="135" spans="1:18" ht="13.5" customHeight="1" x14ac:dyDescent="0.15">
      <c r="A135" s="167">
        <f t="shared" ref="A135" si="309">MONTH(D135)</f>
        <v>7</v>
      </c>
      <c r="B135" s="170">
        <f t="shared" ref="B135" si="310">WEEKNUM(D135,2)-WEEKNUM(DATE(YEAR(D135),MONTH(D135),1),2)+1</f>
        <v>2</v>
      </c>
      <c r="C135" s="46" t="s">
        <v>0</v>
      </c>
      <c r="D135" s="70">
        <f t="shared" ref="D135" si="311">J132+1</f>
        <v>46214</v>
      </c>
      <c r="E135" s="71">
        <f t="shared" si="255"/>
        <v>46215</v>
      </c>
      <c r="F135" s="72">
        <f t="shared" ref="F135" si="312">E135+1</f>
        <v>46216</v>
      </c>
      <c r="G135" s="73">
        <f t="shared" ref="G135" si="313">F135+1</f>
        <v>46217</v>
      </c>
      <c r="H135" s="73">
        <f t="shared" ref="H135" si="314">G135+1</f>
        <v>46218</v>
      </c>
      <c r="I135" s="73">
        <f t="shared" ref="I135" si="315">H135+1</f>
        <v>46219</v>
      </c>
      <c r="J135" s="74">
        <f t="shared" ref="J135" si="316">I135+1</f>
        <v>46220</v>
      </c>
      <c r="K135" s="75"/>
      <c r="L135" s="76"/>
      <c r="M135" s="76"/>
      <c r="N135" s="76"/>
      <c r="O135" s="77"/>
      <c r="P135" s="166"/>
      <c r="Q135" s="78"/>
      <c r="R135" s="79"/>
    </row>
    <row r="136" spans="1:18" ht="13.5" customHeight="1" x14ac:dyDescent="0.15">
      <c r="A136" s="168"/>
      <c r="B136" s="171"/>
      <c r="C136" s="57" t="s">
        <v>7</v>
      </c>
      <c r="D136" s="58"/>
      <c r="E136" s="59"/>
      <c r="F136" s="60"/>
      <c r="G136" s="61"/>
      <c r="H136" s="61"/>
      <c r="I136" s="61"/>
      <c r="J136" s="62"/>
      <c r="K136" s="52">
        <f>7-COUNTIF(D136:J136,"－")</f>
        <v>7</v>
      </c>
      <c r="L136" s="53">
        <f>COUNTIF(D136:E136,"休")+COUNTIF(D136:E136,"")</f>
        <v>2</v>
      </c>
      <c r="M136" s="53">
        <f>COUNTIF(D137:J137,"閉所")+COUNTIF(D137:J137,"雨天")</f>
        <v>0</v>
      </c>
      <c r="N136" s="63">
        <f>IF(K136=0,"",M136/K136)</f>
        <v>0</v>
      </c>
      <c r="O136" s="54" t="str">
        <f>IF(L136=0,"－",IF(M136&gt;=L136,"○",IF(N136&gt;0.285,"○","×")))</f>
        <v>×</v>
      </c>
      <c r="P136" s="164"/>
      <c r="Q136" s="55">
        <f>K136</f>
        <v>7</v>
      </c>
      <c r="R136" s="56">
        <f>M136</f>
        <v>0</v>
      </c>
    </row>
    <row r="137" spans="1:18" ht="13.5" customHeight="1" x14ac:dyDescent="0.15">
      <c r="A137" s="169"/>
      <c r="B137" s="172"/>
      <c r="C137" s="64" t="s">
        <v>8</v>
      </c>
      <c r="D137" s="58"/>
      <c r="E137" s="59"/>
      <c r="F137" s="60"/>
      <c r="G137" s="61"/>
      <c r="H137" s="61"/>
      <c r="I137" s="61"/>
      <c r="J137" s="62"/>
      <c r="K137" s="65"/>
      <c r="L137" s="66"/>
      <c r="M137" s="66"/>
      <c r="N137" s="66"/>
      <c r="O137" s="67"/>
      <c r="P137" s="165"/>
      <c r="Q137" s="68"/>
      <c r="R137" s="69"/>
    </row>
    <row r="138" spans="1:18" ht="13.5" customHeight="1" x14ac:dyDescent="0.15">
      <c r="A138" s="167">
        <f t="shared" ref="A138" si="317">MONTH(D138)</f>
        <v>7</v>
      </c>
      <c r="B138" s="170">
        <f t="shared" ref="B138" si="318">WEEKNUM(D138,2)-WEEKNUM(DATE(YEAR(D138),MONTH(D138),1),2)+1</f>
        <v>3</v>
      </c>
      <c r="C138" s="46" t="s">
        <v>0</v>
      </c>
      <c r="D138" s="70">
        <f t="shared" ref="D138" si="319">J135+1</f>
        <v>46221</v>
      </c>
      <c r="E138" s="71">
        <f t="shared" si="255"/>
        <v>46222</v>
      </c>
      <c r="F138" s="72">
        <f t="shared" ref="F138" si="320">E138+1</f>
        <v>46223</v>
      </c>
      <c r="G138" s="73">
        <f t="shared" ref="G138" si="321">F138+1</f>
        <v>46224</v>
      </c>
      <c r="H138" s="73">
        <f t="shared" ref="H138" si="322">G138+1</f>
        <v>46225</v>
      </c>
      <c r="I138" s="73">
        <f t="shared" ref="I138" si="323">H138+1</f>
        <v>46226</v>
      </c>
      <c r="J138" s="74">
        <f t="shared" ref="J138" si="324">I138+1</f>
        <v>46227</v>
      </c>
      <c r="K138" s="75"/>
      <c r="L138" s="76"/>
      <c r="M138" s="76"/>
      <c r="N138" s="76"/>
      <c r="O138" s="77"/>
      <c r="P138" s="166"/>
      <c r="Q138" s="78"/>
      <c r="R138" s="79"/>
    </row>
    <row r="139" spans="1:18" ht="13.5" customHeight="1" x14ac:dyDescent="0.15">
      <c r="A139" s="168"/>
      <c r="B139" s="171"/>
      <c r="C139" s="57" t="s">
        <v>7</v>
      </c>
      <c r="D139" s="58"/>
      <c r="E139" s="59"/>
      <c r="F139" s="60"/>
      <c r="G139" s="61"/>
      <c r="H139" s="61"/>
      <c r="I139" s="61"/>
      <c r="J139" s="62"/>
      <c r="K139" s="52">
        <f>7-COUNTIF(D139:J139,"－")</f>
        <v>7</v>
      </c>
      <c r="L139" s="53">
        <f>COUNTIF(D139:E139,"休")+COUNTIF(D139:E139,"")</f>
        <v>2</v>
      </c>
      <c r="M139" s="53">
        <f>COUNTIF(D140:J140,"閉所")+COUNTIF(D140:J140,"雨天")</f>
        <v>0</v>
      </c>
      <c r="N139" s="63">
        <f>IF(K139=0,"",M139/K139)</f>
        <v>0</v>
      </c>
      <c r="O139" s="54" t="str">
        <f>IF(L139=0,"－",IF(M139&gt;=L139,"○",IF(N139&gt;0.285,"○","×")))</f>
        <v>×</v>
      </c>
      <c r="P139" s="164"/>
      <c r="Q139" s="55">
        <f>K139</f>
        <v>7</v>
      </c>
      <c r="R139" s="56">
        <f>M139</f>
        <v>0</v>
      </c>
    </row>
    <row r="140" spans="1:18" ht="13.5" customHeight="1" x14ac:dyDescent="0.15">
      <c r="A140" s="169"/>
      <c r="B140" s="172"/>
      <c r="C140" s="64" t="s">
        <v>8</v>
      </c>
      <c r="D140" s="58"/>
      <c r="E140" s="59"/>
      <c r="F140" s="60"/>
      <c r="G140" s="61"/>
      <c r="H140" s="61"/>
      <c r="I140" s="61"/>
      <c r="J140" s="62"/>
      <c r="K140" s="65"/>
      <c r="L140" s="66"/>
      <c r="M140" s="66"/>
      <c r="N140" s="66"/>
      <c r="O140" s="67"/>
      <c r="P140" s="165"/>
      <c r="Q140" s="68"/>
      <c r="R140" s="69"/>
    </row>
    <row r="141" spans="1:18" ht="13.5" customHeight="1" x14ac:dyDescent="0.15">
      <c r="A141" s="167">
        <f t="shared" ref="A141" si="325">MONTH(D141)</f>
        <v>7</v>
      </c>
      <c r="B141" s="170">
        <f t="shared" ref="B141" si="326">WEEKNUM(D141,2)-WEEKNUM(DATE(YEAR(D141),MONTH(D141),1),2)+1</f>
        <v>4</v>
      </c>
      <c r="C141" s="46" t="s">
        <v>0</v>
      </c>
      <c r="D141" s="70">
        <f t="shared" ref="D141" si="327">J138+1</f>
        <v>46228</v>
      </c>
      <c r="E141" s="71">
        <f t="shared" si="255"/>
        <v>46229</v>
      </c>
      <c r="F141" s="72">
        <f t="shared" ref="F141" si="328">E141+1</f>
        <v>46230</v>
      </c>
      <c r="G141" s="73">
        <f t="shared" ref="G141" si="329">F141+1</f>
        <v>46231</v>
      </c>
      <c r="H141" s="73">
        <f t="shared" ref="H141" si="330">G141+1</f>
        <v>46232</v>
      </c>
      <c r="I141" s="73">
        <f t="shared" ref="I141" si="331">H141+1</f>
        <v>46233</v>
      </c>
      <c r="J141" s="74">
        <f t="shared" ref="J141" si="332">I141+1</f>
        <v>46234</v>
      </c>
      <c r="K141" s="75"/>
      <c r="L141" s="76"/>
      <c r="M141" s="76"/>
      <c r="N141" s="76"/>
      <c r="O141" s="77"/>
      <c r="P141" s="166"/>
      <c r="Q141" s="78"/>
      <c r="R141" s="79"/>
    </row>
    <row r="142" spans="1:18" ht="13.5" customHeight="1" x14ac:dyDescent="0.15">
      <c r="A142" s="168"/>
      <c r="B142" s="171"/>
      <c r="C142" s="57" t="s">
        <v>7</v>
      </c>
      <c r="D142" s="58"/>
      <c r="E142" s="59"/>
      <c r="F142" s="60"/>
      <c r="G142" s="61"/>
      <c r="H142" s="61"/>
      <c r="I142" s="61"/>
      <c r="J142" s="62"/>
      <c r="K142" s="52">
        <f>7-COUNTIF(D142:J142,"－")</f>
        <v>7</v>
      </c>
      <c r="L142" s="53">
        <f>COUNTIF(D142:E142,"休")+COUNTIF(D142:E142,"")</f>
        <v>2</v>
      </c>
      <c r="M142" s="53">
        <f>COUNTIF(D143:J143,"閉所")+COUNTIF(D143:J143,"雨天")</f>
        <v>0</v>
      </c>
      <c r="N142" s="63">
        <f>IF(K142=0,"",M142/K142)</f>
        <v>0</v>
      </c>
      <c r="O142" s="54" t="str">
        <f>IF(L142=0,"－",IF(M142&gt;=L142,"○",IF(N142&gt;0.285,"○","×")))</f>
        <v>×</v>
      </c>
      <c r="P142" s="164"/>
      <c r="Q142" s="55">
        <f>K142</f>
        <v>7</v>
      </c>
      <c r="R142" s="56">
        <f>M142</f>
        <v>0</v>
      </c>
    </row>
    <row r="143" spans="1:18" ht="13.5" customHeight="1" x14ac:dyDescent="0.15">
      <c r="A143" s="169"/>
      <c r="B143" s="172"/>
      <c r="C143" s="64" t="s">
        <v>8</v>
      </c>
      <c r="D143" s="58"/>
      <c r="E143" s="59"/>
      <c r="F143" s="60"/>
      <c r="G143" s="61"/>
      <c r="H143" s="61"/>
      <c r="I143" s="61"/>
      <c r="J143" s="62"/>
      <c r="K143" s="65"/>
      <c r="L143" s="66"/>
      <c r="M143" s="66"/>
      <c r="N143" s="66"/>
      <c r="O143" s="67"/>
      <c r="P143" s="165"/>
      <c r="Q143" s="68"/>
      <c r="R143" s="69"/>
    </row>
    <row r="144" spans="1:18" ht="13.5" customHeight="1" x14ac:dyDescent="0.15">
      <c r="A144" s="167">
        <f t="shared" ref="A144" si="333">MONTH(D144)</f>
        <v>8</v>
      </c>
      <c r="B144" s="170">
        <f t="shared" ref="B144" si="334">WEEKNUM(D144,2)-WEEKNUM(DATE(YEAR(D144),MONTH(D144),1),2)+1</f>
        <v>1</v>
      </c>
      <c r="C144" s="46" t="s">
        <v>0</v>
      </c>
      <c r="D144" s="70">
        <f t="shared" ref="D144" si="335">J141+1</f>
        <v>46235</v>
      </c>
      <c r="E144" s="71">
        <f t="shared" ref="E144:E162" si="336">D144+1</f>
        <v>46236</v>
      </c>
      <c r="F144" s="72">
        <f t="shared" ref="F144" si="337">E144+1</f>
        <v>46237</v>
      </c>
      <c r="G144" s="73">
        <f t="shared" ref="G144" si="338">F144+1</f>
        <v>46238</v>
      </c>
      <c r="H144" s="73">
        <f t="shared" ref="H144" si="339">G144+1</f>
        <v>46239</v>
      </c>
      <c r="I144" s="73">
        <f t="shared" ref="I144" si="340">H144+1</f>
        <v>46240</v>
      </c>
      <c r="J144" s="74">
        <f t="shared" ref="J144" si="341">I144+1</f>
        <v>46241</v>
      </c>
      <c r="K144" s="75"/>
      <c r="L144" s="76"/>
      <c r="M144" s="76"/>
      <c r="N144" s="76"/>
      <c r="O144" s="77"/>
      <c r="P144" s="166"/>
      <c r="Q144" s="78"/>
      <c r="R144" s="79"/>
    </row>
    <row r="145" spans="1:18" ht="13.5" customHeight="1" x14ac:dyDescent="0.15">
      <c r="A145" s="168"/>
      <c r="B145" s="171"/>
      <c r="C145" s="57" t="s">
        <v>7</v>
      </c>
      <c r="D145" s="58"/>
      <c r="E145" s="59"/>
      <c r="F145" s="60"/>
      <c r="G145" s="61"/>
      <c r="H145" s="61"/>
      <c r="I145" s="61"/>
      <c r="J145" s="62"/>
      <c r="K145" s="52">
        <f>7-COUNTIF(D145:J145,"－")</f>
        <v>7</v>
      </c>
      <c r="L145" s="53">
        <f>COUNTIF(D145:E145,"休")+COUNTIF(D145:E145,"")</f>
        <v>2</v>
      </c>
      <c r="M145" s="53">
        <f>COUNTIF(D146:J146,"閉所")+COUNTIF(D146:J146,"雨天")</f>
        <v>0</v>
      </c>
      <c r="N145" s="63">
        <f>IF(K145=0,"",M145/K145)</f>
        <v>0</v>
      </c>
      <c r="O145" s="54" t="str">
        <f>IF(L145=0,"－",IF(M145&gt;=L145,"○",IF(N145&gt;0.285,"○","×")))</f>
        <v>×</v>
      </c>
      <c r="P145" s="164"/>
      <c r="Q145" s="55">
        <f>K145</f>
        <v>7</v>
      </c>
      <c r="R145" s="56">
        <f>M145</f>
        <v>0</v>
      </c>
    </row>
    <row r="146" spans="1:18" ht="13.5" customHeight="1" x14ac:dyDescent="0.15">
      <c r="A146" s="169"/>
      <c r="B146" s="172"/>
      <c r="C146" s="64" t="s">
        <v>8</v>
      </c>
      <c r="D146" s="58"/>
      <c r="E146" s="59"/>
      <c r="F146" s="60"/>
      <c r="G146" s="61"/>
      <c r="H146" s="61"/>
      <c r="I146" s="61"/>
      <c r="J146" s="62"/>
      <c r="K146" s="65"/>
      <c r="L146" s="66"/>
      <c r="M146" s="66"/>
      <c r="N146" s="66"/>
      <c r="O146" s="67"/>
      <c r="P146" s="165"/>
      <c r="Q146" s="68"/>
      <c r="R146" s="69"/>
    </row>
    <row r="147" spans="1:18" ht="13.5" customHeight="1" x14ac:dyDescent="0.15">
      <c r="A147" s="167">
        <f t="shared" ref="A147" si="342">MONTH(D147)</f>
        <v>8</v>
      </c>
      <c r="B147" s="170">
        <f t="shared" ref="B147" si="343">WEEKNUM(D147,2)-WEEKNUM(DATE(YEAR(D147),MONTH(D147),1),2)+1</f>
        <v>2</v>
      </c>
      <c r="C147" s="46" t="s">
        <v>0</v>
      </c>
      <c r="D147" s="70">
        <f t="shared" ref="D147" si="344">J144+1</f>
        <v>46242</v>
      </c>
      <c r="E147" s="71">
        <f t="shared" si="336"/>
        <v>46243</v>
      </c>
      <c r="F147" s="72">
        <f t="shared" ref="F147" si="345">E147+1</f>
        <v>46244</v>
      </c>
      <c r="G147" s="73">
        <f t="shared" ref="G147" si="346">F147+1</f>
        <v>46245</v>
      </c>
      <c r="H147" s="73">
        <f t="shared" ref="H147" si="347">G147+1</f>
        <v>46246</v>
      </c>
      <c r="I147" s="73">
        <f t="shared" ref="I147" si="348">H147+1</f>
        <v>46247</v>
      </c>
      <c r="J147" s="74">
        <f t="shared" ref="J147" si="349">I147+1</f>
        <v>46248</v>
      </c>
      <c r="K147" s="75"/>
      <c r="L147" s="76"/>
      <c r="M147" s="76"/>
      <c r="N147" s="76"/>
      <c r="O147" s="77"/>
      <c r="P147" s="166"/>
      <c r="Q147" s="78"/>
      <c r="R147" s="79"/>
    </row>
    <row r="148" spans="1:18" ht="13.5" customHeight="1" x14ac:dyDescent="0.15">
      <c r="A148" s="168"/>
      <c r="B148" s="171"/>
      <c r="C148" s="57" t="s">
        <v>7</v>
      </c>
      <c r="D148" s="58"/>
      <c r="E148" s="59"/>
      <c r="F148" s="60"/>
      <c r="G148" s="61"/>
      <c r="H148" s="61"/>
      <c r="I148" s="61"/>
      <c r="J148" s="62"/>
      <c r="K148" s="52">
        <f>7-COUNTIF(D148:J148,"－")</f>
        <v>7</v>
      </c>
      <c r="L148" s="53">
        <f>COUNTIF(D148:E148,"休")+COUNTIF(D148:E148,"")</f>
        <v>2</v>
      </c>
      <c r="M148" s="53">
        <f>COUNTIF(D149:J149,"閉所")+COUNTIF(D149:J149,"雨天")</f>
        <v>0</v>
      </c>
      <c r="N148" s="63">
        <f>IF(K148=0,"",M148/K148)</f>
        <v>0</v>
      </c>
      <c r="O148" s="54" t="str">
        <f>IF(L148=0,"－",IF(M148&gt;=L148,"○",IF(N148&gt;0.285,"○","×")))</f>
        <v>×</v>
      </c>
      <c r="P148" s="164"/>
      <c r="Q148" s="55">
        <f>K148</f>
        <v>7</v>
      </c>
      <c r="R148" s="56">
        <f>M148</f>
        <v>0</v>
      </c>
    </row>
    <row r="149" spans="1:18" ht="13.5" customHeight="1" x14ac:dyDescent="0.15">
      <c r="A149" s="169"/>
      <c r="B149" s="172"/>
      <c r="C149" s="64" t="s">
        <v>8</v>
      </c>
      <c r="D149" s="58"/>
      <c r="E149" s="59"/>
      <c r="F149" s="60"/>
      <c r="G149" s="61"/>
      <c r="H149" s="61"/>
      <c r="I149" s="61"/>
      <c r="J149" s="62"/>
      <c r="K149" s="65"/>
      <c r="L149" s="66"/>
      <c r="M149" s="66"/>
      <c r="N149" s="66"/>
      <c r="O149" s="67"/>
      <c r="P149" s="165"/>
      <c r="Q149" s="68"/>
      <c r="R149" s="69"/>
    </row>
    <row r="150" spans="1:18" ht="13.5" customHeight="1" x14ac:dyDescent="0.15">
      <c r="A150" s="167">
        <f t="shared" ref="A150" si="350">MONTH(D150)</f>
        <v>8</v>
      </c>
      <c r="B150" s="170">
        <f t="shared" ref="B150" si="351">WEEKNUM(D150,2)-WEEKNUM(DATE(YEAR(D150),MONTH(D150),1),2)+1</f>
        <v>3</v>
      </c>
      <c r="C150" s="46" t="s">
        <v>0</v>
      </c>
      <c r="D150" s="70">
        <f t="shared" ref="D150" si="352">J147+1</f>
        <v>46249</v>
      </c>
      <c r="E150" s="71">
        <f t="shared" si="336"/>
        <v>46250</v>
      </c>
      <c r="F150" s="72">
        <f t="shared" ref="F150" si="353">E150+1</f>
        <v>46251</v>
      </c>
      <c r="G150" s="73">
        <f t="shared" ref="G150" si="354">F150+1</f>
        <v>46252</v>
      </c>
      <c r="H150" s="73">
        <f t="shared" ref="H150" si="355">G150+1</f>
        <v>46253</v>
      </c>
      <c r="I150" s="73">
        <f t="shared" ref="I150" si="356">H150+1</f>
        <v>46254</v>
      </c>
      <c r="J150" s="74">
        <f t="shared" ref="J150" si="357">I150+1</f>
        <v>46255</v>
      </c>
      <c r="K150" s="75"/>
      <c r="L150" s="76"/>
      <c r="M150" s="76"/>
      <c r="N150" s="76"/>
      <c r="O150" s="77"/>
      <c r="P150" s="166"/>
      <c r="Q150" s="78"/>
      <c r="R150" s="79"/>
    </row>
    <row r="151" spans="1:18" ht="13.5" customHeight="1" x14ac:dyDescent="0.15">
      <c r="A151" s="168"/>
      <c r="B151" s="171"/>
      <c r="C151" s="57" t="s">
        <v>7</v>
      </c>
      <c r="D151" s="58"/>
      <c r="E151" s="59"/>
      <c r="F151" s="60"/>
      <c r="G151" s="61"/>
      <c r="H151" s="61"/>
      <c r="I151" s="61"/>
      <c r="J151" s="62"/>
      <c r="K151" s="52">
        <f>7-COUNTIF(D151:J151,"－")</f>
        <v>7</v>
      </c>
      <c r="L151" s="53">
        <f>COUNTIF(D151:E151,"休")+COUNTIF(D151:E151,"")</f>
        <v>2</v>
      </c>
      <c r="M151" s="53">
        <f>COUNTIF(D152:J152,"閉所")+COUNTIF(D152:J152,"雨天")</f>
        <v>0</v>
      </c>
      <c r="N151" s="63">
        <f>IF(K151=0,"",M151/K151)</f>
        <v>0</v>
      </c>
      <c r="O151" s="54" t="str">
        <f>IF(L151=0,"－",IF(M151&gt;=L151,"○",IF(N151&gt;0.285,"○","×")))</f>
        <v>×</v>
      </c>
      <c r="P151" s="164"/>
      <c r="Q151" s="55">
        <f>K151</f>
        <v>7</v>
      </c>
      <c r="R151" s="56">
        <f>M151</f>
        <v>0</v>
      </c>
    </row>
    <row r="152" spans="1:18" ht="13.5" customHeight="1" x14ac:dyDescent="0.15">
      <c r="A152" s="169"/>
      <c r="B152" s="172"/>
      <c r="C152" s="64" t="s">
        <v>8</v>
      </c>
      <c r="D152" s="58"/>
      <c r="E152" s="59"/>
      <c r="F152" s="60"/>
      <c r="G152" s="61"/>
      <c r="H152" s="61"/>
      <c r="I152" s="61"/>
      <c r="J152" s="62"/>
      <c r="K152" s="65"/>
      <c r="L152" s="66"/>
      <c r="M152" s="66"/>
      <c r="N152" s="66"/>
      <c r="O152" s="67"/>
      <c r="P152" s="165"/>
      <c r="Q152" s="68"/>
      <c r="R152" s="69"/>
    </row>
    <row r="153" spans="1:18" ht="13.5" customHeight="1" x14ac:dyDescent="0.15">
      <c r="A153" s="167">
        <f t="shared" ref="A153" si="358">MONTH(D153)</f>
        <v>8</v>
      </c>
      <c r="B153" s="170">
        <f t="shared" ref="B153" si="359">WEEKNUM(D153,2)-WEEKNUM(DATE(YEAR(D153),MONTH(D153),1),2)+1</f>
        <v>4</v>
      </c>
      <c r="C153" s="46" t="s">
        <v>0</v>
      </c>
      <c r="D153" s="70">
        <f t="shared" ref="D153" si="360">J150+1</f>
        <v>46256</v>
      </c>
      <c r="E153" s="71">
        <f t="shared" si="336"/>
        <v>46257</v>
      </c>
      <c r="F153" s="72">
        <f t="shared" ref="F153" si="361">E153+1</f>
        <v>46258</v>
      </c>
      <c r="G153" s="73">
        <f t="shared" ref="G153" si="362">F153+1</f>
        <v>46259</v>
      </c>
      <c r="H153" s="73">
        <f t="shared" ref="H153" si="363">G153+1</f>
        <v>46260</v>
      </c>
      <c r="I153" s="73">
        <f t="shared" ref="I153" si="364">H153+1</f>
        <v>46261</v>
      </c>
      <c r="J153" s="74">
        <f t="shared" ref="J153" si="365">I153+1</f>
        <v>46262</v>
      </c>
      <c r="K153" s="75"/>
      <c r="L153" s="76"/>
      <c r="M153" s="76"/>
      <c r="N153" s="76"/>
      <c r="O153" s="77"/>
      <c r="P153" s="166"/>
      <c r="Q153" s="78"/>
      <c r="R153" s="79"/>
    </row>
    <row r="154" spans="1:18" ht="13.5" customHeight="1" x14ac:dyDescent="0.15">
      <c r="A154" s="168"/>
      <c r="B154" s="171"/>
      <c r="C154" s="57" t="s">
        <v>7</v>
      </c>
      <c r="D154" s="58"/>
      <c r="E154" s="59"/>
      <c r="F154" s="60"/>
      <c r="G154" s="61"/>
      <c r="H154" s="61"/>
      <c r="I154" s="61"/>
      <c r="J154" s="62"/>
      <c r="K154" s="52">
        <f>7-COUNTIF(D154:J154,"－")</f>
        <v>7</v>
      </c>
      <c r="L154" s="53">
        <f>COUNTIF(D154:E154,"休")+COUNTIF(D154:E154,"")</f>
        <v>2</v>
      </c>
      <c r="M154" s="53">
        <f>COUNTIF(D155:J155,"閉所")+COUNTIF(D155:J155,"雨天")</f>
        <v>0</v>
      </c>
      <c r="N154" s="63">
        <f>IF(K154=0,"",M154/K154)</f>
        <v>0</v>
      </c>
      <c r="O154" s="54" t="str">
        <f>IF(L154=0,"－",IF(M154&gt;=L154,"○",IF(N154&gt;0.285,"○","×")))</f>
        <v>×</v>
      </c>
      <c r="P154" s="164"/>
      <c r="Q154" s="55">
        <f>K154</f>
        <v>7</v>
      </c>
      <c r="R154" s="56">
        <f>M154</f>
        <v>0</v>
      </c>
    </row>
    <row r="155" spans="1:18" ht="13.5" customHeight="1" x14ac:dyDescent="0.15">
      <c r="A155" s="169"/>
      <c r="B155" s="172"/>
      <c r="C155" s="64" t="s">
        <v>8</v>
      </c>
      <c r="D155" s="58"/>
      <c r="E155" s="59"/>
      <c r="F155" s="60"/>
      <c r="G155" s="61"/>
      <c r="H155" s="61"/>
      <c r="I155" s="61"/>
      <c r="J155" s="62"/>
      <c r="K155" s="65"/>
      <c r="L155" s="66"/>
      <c r="M155" s="66"/>
      <c r="N155" s="66"/>
      <c r="O155" s="67"/>
      <c r="P155" s="165"/>
      <c r="Q155" s="68"/>
      <c r="R155" s="69"/>
    </row>
    <row r="156" spans="1:18" ht="13.5" customHeight="1" x14ac:dyDescent="0.15">
      <c r="A156" s="167">
        <f t="shared" ref="A156" si="366">MONTH(D156)</f>
        <v>8</v>
      </c>
      <c r="B156" s="170">
        <f t="shared" ref="B156" si="367">WEEKNUM(D156,2)-WEEKNUM(DATE(YEAR(D156),MONTH(D156),1),2)+1</f>
        <v>5</v>
      </c>
      <c r="C156" s="46" t="s">
        <v>0</v>
      </c>
      <c r="D156" s="70">
        <f t="shared" ref="D156" si="368">J153+1</f>
        <v>46263</v>
      </c>
      <c r="E156" s="71">
        <f t="shared" si="336"/>
        <v>46264</v>
      </c>
      <c r="F156" s="72">
        <f t="shared" ref="F156" si="369">E156+1</f>
        <v>46265</v>
      </c>
      <c r="G156" s="73">
        <f t="shared" ref="G156" si="370">F156+1</f>
        <v>46266</v>
      </c>
      <c r="H156" s="73">
        <f t="shared" ref="H156" si="371">G156+1</f>
        <v>46267</v>
      </c>
      <c r="I156" s="73">
        <f t="shared" ref="I156" si="372">H156+1</f>
        <v>46268</v>
      </c>
      <c r="J156" s="74">
        <f t="shared" ref="J156" si="373">I156+1</f>
        <v>46269</v>
      </c>
      <c r="K156" s="75"/>
      <c r="L156" s="76"/>
      <c r="M156" s="76"/>
      <c r="N156" s="76"/>
      <c r="O156" s="77"/>
      <c r="P156" s="166"/>
      <c r="Q156" s="78"/>
      <c r="R156" s="79"/>
    </row>
    <row r="157" spans="1:18" ht="13.5" customHeight="1" x14ac:dyDescent="0.15">
      <c r="A157" s="168"/>
      <c r="B157" s="171"/>
      <c r="C157" s="57" t="s">
        <v>7</v>
      </c>
      <c r="D157" s="58"/>
      <c r="E157" s="59"/>
      <c r="F157" s="60"/>
      <c r="G157" s="61"/>
      <c r="H157" s="61"/>
      <c r="I157" s="61"/>
      <c r="J157" s="62"/>
      <c r="K157" s="52">
        <f>7-COUNTIF(D157:J157,"－")</f>
        <v>7</v>
      </c>
      <c r="L157" s="53">
        <f>COUNTIF(D157:E157,"休")+COUNTIF(D157:E157,"")</f>
        <v>2</v>
      </c>
      <c r="M157" s="53">
        <f>COUNTIF(D158:J158,"閉所")+COUNTIF(D158:J158,"雨天")</f>
        <v>0</v>
      </c>
      <c r="N157" s="63">
        <f>IF(K157=0,"",M157/K157)</f>
        <v>0</v>
      </c>
      <c r="O157" s="54" t="str">
        <f>IF(L157=0,"－",IF(M157&gt;=L157,"○",IF(N157&gt;0.285,"○","×")))</f>
        <v>×</v>
      </c>
      <c r="P157" s="164"/>
      <c r="Q157" s="55">
        <f>K157</f>
        <v>7</v>
      </c>
      <c r="R157" s="56">
        <f>M157</f>
        <v>0</v>
      </c>
    </row>
    <row r="158" spans="1:18" ht="13.5" customHeight="1" x14ac:dyDescent="0.15">
      <c r="A158" s="169"/>
      <c r="B158" s="172"/>
      <c r="C158" s="64" t="s">
        <v>8</v>
      </c>
      <c r="D158" s="58"/>
      <c r="E158" s="59"/>
      <c r="F158" s="60"/>
      <c r="G158" s="61"/>
      <c r="H158" s="61"/>
      <c r="I158" s="61"/>
      <c r="J158" s="62"/>
      <c r="K158" s="65"/>
      <c r="L158" s="66"/>
      <c r="M158" s="66"/>
      <c r="N158" s="66"/>
      <c r="O158" s="67"/>
      <c r="P158" s="165"/>
      <c r="Q158" s="68"/>
      <c r="R158" s="69"/>
    </row>
    <row r="159" spans="1:18" ht="13.5" customHeight="1" x14ac:dyDescent="0.15">
      <c r="A159" s="167">
        <f t="shared" ref="A159" si="374">MONTH(D159)</f>
        <v>9</v>
      </c>
      <c r="B159" s="170">
        <f t="shared" ref="B159" si="375">WEEKNUM(D159,2)-WEEKNUM(DATE(YEAR(D159),MONTH(D159),1),2)+1</f>
        <v>1</v>
      </c>
      <c r="C159" s="46" t="s">
        <v>0</v>
      </c>
      <c r="D159" s="70">
        <f t="shared" ref="D159" si="376">J156+1</f>
        <v>46270</v>
      </c>
      <c r="E159" s="71">
        <f t="shared" si="336"/>
        <v>46271</v>
      </c>
      <c r="F159" s="72">
        <f t="shared" ref="F159" si="377">E159+1</f>
        <v>46272</v>
      </c>
      <c r="G159" s="73">
        <f t="shared" ref="G159" si="378">F159+1</f>
        <v>46273</v>
      </c>
      <c r="H159" s="73">
        <f t="shared" ref="H159" si="379">G159+1</f>
        <v>46274</v>
      </c>
      <c r="I159" s="73">
        <f t="shared" ref="I159" si="380">H159+1</f>
        <v>46275</v>
      </c>
      <c r="J159" s="74">
        <f t="shared" ref="J159" si="381">I159+1</f>
        <v>46276</v>
      </c>
      <c r="K159" s="75"/>
      <c r="L159" s="76"/>
      <c r="M159" s="76"/>
      <c r="N159" s="76"/>
      <c r="O159" s="77"/>
      <c r="P159" s="166"/>
      <c r="Q159" s="78"/>
      <c r="R159" s="79"/>
    </row>
    <row r="160" spans="1:18" ht="13.5" customHeight="1" x14ac:dyDescent="0.15">
      <c r="A160" s="168"/>
      <c r="B160" s="171"/>
      <c r="C160" s="57" t="s">
        <v>7</v>
      </c>
      <c r="D160" s="58"/>
      <c r="E160" s="59"/>
      <c r="F160" s="60"/>
      <c r="G160" s="61"/>
      <c r="H160" s="61"/>
      <c r="I160" s="61"/>
      <c r="J160" s="62"/>
      <c r="K160" s="52">
        <f>7-COUNTIF(D160:J160,"－")</f>
        <v>7</v>
      </c>
      <c r="L160" s="53">
        <f>COUNTIF(D160:E160,"休")+COUNTIF(D160:E160,"")</f>
        <v>2</v>
      </c>
      <c r="M160" s="53">
        <f>COUNTIF(D161:J161,"閉所")+COUNTIF(D161:J161,"雨天")</f>
        <v>0</v>
      </c>
      <c r="N160" s="63">
        <f>IF(K160=0,"",M160/K160)</f>
        <v>0</v>
      </c>
      <c r="O160" s="54" t="str">
        <f>IF(L160=0,"－",IF(M160&gt;=L160,"○",IF(N160&gt;0.285,"○","×")))</f>
        <v>×</v>
      </c>
      <c r="P160" s="164"/>
      <c r="Q160" s="55">
        <f>K160</f>
        <v>7</v>
      </c>
      <c r="R160" s="56">
        <f>M160</f>
        <v>0</v>
      </c>
    </row>
    <row r="161" spans="1:18" ht="13.5" customHeight="1" x14ac:dyDescent="0.15">
      <c r="A161" s="169"/>
      <c r="B161" s="172"/>
      <c r="C161" s="64" t="s">
        <v>8</v>
      </c>
      <c r="D161" s="58"/>
      <c r="E161" s="59"/>
      <c r="F161" s="60"/>
      <c r="G161" s="61"/>
      <c r="H161" s="61"/>
      <c r="I161" s="61"/>
      <c r="J161" s="62"/>
      <c r="K161" s="65"/>
      <c r="L161" s="66"/>
      <c r="M161" s="66"/>
      <c r="N161" s="66"/>
      <c r="O161" s="67"/>
      <c r="P161" s="165"/>
      <c r="Q161" s="68"/>
      <c r="R161" s="69"/>
    </row>
    <row r="162" spans="1:18" ht="13.5" customHeight="1" x14ac:dyDescent="0.15">
      <c r="A162" s="167">
        <f t="shared" ref="A162" si="382">MONTH(D162)</f>
        <v>9</v>
      </c>
      <c r="B162" s="170">
        <f t="shared" ref="B162" si="383">WEEKNUM(D162,2)-WEEKNUM(DATE(YEAR(D162),MONTH(D162),1),2)+1</f>
        <v>2</v>
      </c>
      <c r="C162" s="46" t="s">
        <v>0</v>
      </c>
      <c r="D162" s="70">
        <f t="shared" ref="D162" si="384">J159+1</f>
        <v>46277</v>
      </c>
      <c r="E162" s="71">
        <f t="shared" si="336"/>
        <v>46278</v>
      </c>
      <c r="F162" s="72">
        <f t="shared" ref="F162" si="385">E162+1</f>
        <v>46279</v>
      </c>
      <c r="G162" s="73">
        <f t="shared" ref="G162" si="386">F162+1</f>
        <v>46280</v>
      </c>
      <c r="H162" s="73">
        <f t="shared" ref="H162" si="387">G162+1</f>
        <v>46281</v>
      </c>
      <c r="I162" s="73">
        <f t="shared" ref="I162" si="388">H162+1</f>
        <v>46282</v>
      </c>
      <c r="J162" s="74">
        <f t="shared" ref="J162" si="389">I162+1</f>
        <v>46283</v>
      </c>
      <c r="K162" s="75"/>
      <c r="L162" s="76"/>
      <c r="M162" s="76"/>
      <c r="N162" s="76"/>
      <c r="O162" s="77"/>
      <c r="P162" s="166"/>
      <c r="Q162" s="78"/>
      <c r="R162" s="79"/>
    </row>
    <row r="163" spans="1:18" ht="13.5" customHeight="1" x14ac:dyDescent="0.15">
      <c r="A163" s="168"/>
      <c r="B163" s="171"/>
      <c r="C163" s="57" t="s">
        <v>7</v>
      </c>
      <c r="D163" s="58"/>
      <c r="E163" s="59"/>
      <c r="F163" s="60"/>
      <c r="G163" s="61"/>
      <c r="H163" s="61"/>
      <c r="I163" s="61"/>
      <c r="J163" s="62"/>
      <c r="K163" s="52">
        <f>7-COUNTIF(D163:J163,"－")</f>
        <v>7</v>
      </c>
      <c r="L163" s="53">
        <f>COUNTIF(D163:E163,"休")+COUNTIF(D163:E163,"")</f>
        <v>2</v>
      </c>
      <c r="M163" s="53">
        <f>COUNTIF(D164:J164,"閉所")+COUNTIF(D164:J164,"雨天")</f>
        <v>0</v>
      </c>
      <c r="N163" s="63">
        <f>IF(K163=0,"",M163/K163)</f>
        <v>0</v>
      </c>
      <c r="O163" s="54" t="str">
        <f>IF(L163=0,"－",IF(M163&gt;=L163,"○",IF(N163&gt;0.285,"○","×")))</f>
        <v>×</v>
      </c>
      <c r="P163" s="164"/>
      <c r="Q163" s="55">
        <f>K163</f>
        <v>7</v>
      </c>
      <c r="R163" s="56">
        <f>M163</f>
        <v>0</v>
      </c>
    </row>
    <row r="164" spans="1:18" ht="13.5" customHeight="1" thickBot="1" x14ac:dyDescent="0.2">
      <c r="A164" s="178"/>
      <c r="B164" s="179"/>
      <c r="C164" s="80" t="s">
        <v>8</v>
      </c>
      <c r="D164" s="81"/>
      <c r="E164" s="82"/>
      <c r="F164" s="83"/>
      <c r="G164" s="84"/>
      <c r="H164" s="84"/>
      <c r="I164" s="84"/>
      <c r="J164" s="85"/>
      <c r="K164" s="86"/>
      <c r="L164" s="87"/>
      <c r="M164" s="87"/>
      <c r="N164" s="87"/>
      <c r="O164" s="88"/>
      <c r="P164" s="180"/>
      <c r="Q164" s="89"/>
      <c r="R164" s="90"/>
    </row>
    <row r="165" spans="1:18" ht="16.5" customHeight="1" x14ac:dyDescent="0.15">
      <c r="A165" s="91" t="s">
        <v>73</v>
      </c>
      <c r="B165" s="92"/>
      <c r="C165" s="93"/>
      <c r="D165" s="94"/>
      <c r="E165" s="94"/>
      <c r="F165" s="94"/>
      <c r="G165" s="94"/>
      <c r="H165" s="94"/>
      <c r="I165" s="94"/>
      <c r="J165" s="94"/>
      <c r="K165" s="94"/>
      <c r="P165" s="95"/>
      <c r="Q165" s="95"/>
    </row>
    <row r="166" spans="1:18" ht="16.5" customHeight="1" x14ac:dyDescent="0.15">
      <c r="A166" s="91" t="s">
        <v>72</v>
      </c>
      <c r="B166" s="92"/>
      <c r="C166" s="93"/>
      <c r="D166" s="94"/>
      <c r="E166" s="94"/>
      <c r="F166" s="94"/>
      <c r="G166" s="94"/>
      <c r="H166" s="94"/>
      <c r="I166" s="94"/>
      <c r="J166" s="94"/>
      <c r="K166" s="94"/>
      <c r="P166" s="114"/>
      <c r="Q166" s="114"/>
    </row>
    <row r="167" spans="1:18" ht="16.5" customHeight="1" x14ac:dyDescent="0.15">
      <c r="A167" s="91"/>
      <c r="B167" s="92"/>
      <c r="C167" s="93"/>
      <c r="D167" s="94"/>
      <c r="E167" s="94"/>
      <c r="F167" s="94"/>
      <c r="G167" s="94"/>
      <c r="H167" s="94"/>
      <c r="I167" s="94"/>
      <c r="J167" s="94"/>
      <c r="K167" s="94"/>
      <c r="P167" s="114"/>
      <c r="Q167" s="114"/>
    </row>
    <row r="168" spans="1:18" ht="16.5" customHeight="1" x14ac:dyDescent="0.15">
      <c r="A168" s="96" t="s">
        <v>1</v>
      </c>
      <c r="B168" s="97" t="s">
        <v>37</v>
      </c>
      <c r="E168" s="98">
        <f>SUM(Q12:Q164)</f>
        <v>357</v>
      </c>
      <c r="F168" s="98"/>
    </row>
    <row r="169" spans="1:18" ht="16.5" customHeight="1" x14ac:dyDescent="0.15">
      <c r="A169" s="96" t="s">
        <v>2</v>
      </c>
      <c r="B169" s="97" t="s">
        <v>38</v>
      </c>
      <c r="E169" s="98">
        <f>SUM(R12:R164)</f>
        <v>0</v>
      </c>
    </row>
    <row r="170" spans="1:18" ht="16.5" customHeight="1" x14ac:dyDescent="0.15">
      <c r="A170" s="96" t="s">
        <v>11</v>
      </c>
      <c r="B170" s="97" t="s">
        <v>39</v>
      </c>
      <c r="E170" s="99">
        <f>IF(E168=0,"",E169/E168)</f>
        <v>0</v>
      </c>
      <c r="G170" s="100"/>
      <c r="H170" s="95" t="s">
        <v>50</v>
      </c>
      <c r="I170" s="94" t="str">
        <f>IF(E170&gt;0.285,"○","×")</f>
        <v>×</v>
      </c>
    </row>
    <row r="171" spans="1:18" ht="16.5" customHeight="1" x14ac:dyDescent="0.15"/>
  </sheetData>
  <mergeCells count="181">
    <mergeCell ref="U1:W1"/>
    <mergeCell ref="K8:M8"/>
    <mergeCell ref="O1:P1"/>
    <mergeCell ref="P8:R8"/>
    <mergeCell ref="A162:A164"/>
    <mergeCell ref="B162:B164"/>
    <mergeCell ref="P162:P164"/>
    <mergeCell ref="A156:A158"/>
    <mergeCell ref="B156:B158"/>
    <mergeCell ref="P156:P158"/>
    <mergeCell ref="A159:A161"/>
    <mergeCell ref="B159:B161"/>
    <mergeCell ref="P159:P161"/>
    <mergeCell ref="A150:A152"/>
    <mergeCell ref="B150:B152"/>
    <mergeCell ref="P150:P152"/>
    <mergeCell ref="A153:A155"/>
    <mergeCell ref="B153:B155"/>
    <mergeCell ref="P153:P155"/>
    <mergeCell ref="A144:A146"/>
    <mergeCell ref="B144:B146"/>
    <mergeCell ref="P144:P146"/>
    <mergeCell ref="A147:A149"/>
    <mergeCell ref="B147:B149"/>
    <mergeCell ref="P147:P149"/>
    <mergeCell ref="A138:A140"/>
    <mergeCell ref="B138:B140"/>
    <mergeCell ref="P138:P140"/>
    <mergeCell ref="A141:A143"/>
    <mergeCell ref="B141:B143"/>
    <mergeCell ref="P141:P143"/>
    <mergeCell ref="A132:A134"/>
    <mergeCell ref="B132:B134"/>
    <mergeCell ref="P132:P134"/>
    <mergeCell ref="A135:A137"/>
    <mergeCell ref="B135:B137"/>
    <mergeCell ref="P135:P137"/>
    <mergeCell ref="A126:A128"/>
    <mergeCell ref="B126:B128"/>
    <mergeCell ref="P126:P128"/>
    <mergeCell ref="A129:A131"/>
    <mergeCell ref="B129:B131"/>
    <mergeCell ref="P129:P131"/>
    <mergeCell ref="A120:A122"/>
    <mergeCell ref="B120:B122"/>
    <mergeCell ref="P120:P122"/>
    <mergeCell ref="A123:A125"/>
    <mergeCell ref="B123:B125"/>
    <mergeCell ref="P123:P125"/>
    <mergeCell ref="A114:A116"/>
    <mergeCell ref="B114:B116"/>
    <mergeCell ref="P114:P116"/>
    <mergeCell ref="A117:A119"/>
    <mergeCell ref="B117:B119"/>
    <mergeCell ref="P117:P119"/>
    <mergeCell ref="A105:A107"/>
    <mergeCell ref="B105:B107"/>
    <mergeCell ref="P105:P107"/>
    <mergeCell ref="A108:A110"/>
    <mergeCell ref="B108:B110"/>
    <mergeCell ref="P108:P110"/>
    <mergeCell ref="A99:A101"/>
    <mergeCell ref="B99:B101"/>
    <mergeCell ref="P99:P101"/>
    <mergeCell ref="A102:A104"/>
    <mergeCell ref="B102:B104"/>
    <mergeCell ref="P102:P104"/>
    <mergeCell ref="A93:A95"/>
    <mergeCell ref="B93:B95"/>
    <mergeCell ref="P93:P95"/>
    <mergeCell ref="A96:A98"/>
    <mergeCell ref="B96:B98"/>
    <mergeCell ref="P96:P98"/>
    <mergeCell ref="A87:A89"/>
    <mergeCell ref="B87:B89"/>
    <mergeCell ref="P87:P89"/>
    <mergeCell ref="A90:A92"/>
    <mergeCell ref="B90:B92"/>
    <mergeCell ref="P90:P92"/>
    <mergeCell ref="A81:A83"/>
    <mergeCell ref="B81:B83"/>
    <mergeCell ref="P81:P83"/>
    <mergeCell ref="A84:A86"/>
    <mergeCell ref="B84:B86"/>
    <mergeCell ref="P84:P86"/>
    <mergeCell ref="A75:A77"/>
    <mergeCell ref="B75:B77"/>
    <mergeCell ref="P75:P77"/>
    <mergeCell ref="A78:A80"/>
    <mergeCell ref="B78:B80"/>
    <mergeCell ref="P78:P80"/>
    <mergeCell ref="A69:A71"/>
    <mergeCell ref="B69:B71"/>
    <mergeCell ref="P69:P71"/>
    <mergeCell ref="A72:A74"/>
    <mergeCell ref="B72:B74"/>
    <mergeCell ref="P72:P74"/>
    <mergeCell ref="A63:A65"/>
    <mergeCell ref="B63:B65"/>
    <mergeCell ref="P63:P65"/>
    <mergeCell ref="A66:A68"/>
    <mergeCell ref="B66:B68"/>
    <mergeCell ref="P66:P68"/>
    <mergeCell ref="A57:A59"/>
    <mergeCell ref="B57:B59"/>
    <mergeCell ref="P57:P59"/>
    <mergeCell ref="A60:A62"/>
    <mergeCell ref="B60:B62"/>
    <mergeCell ref="P60:P62"/>
    <mergeCell ref="A54:A56"/>
    <mergeCell ref="B54:B56"/>
    <mergeCell ref="P54:P56"/>
    <mergeCell ref="A45:A47"/>
    <mergeCell ref="B45:B47"/>
    <mergeCell ref="P45:P47"/>
    <mergeCell ref="A48:A50"/>
    <mergeCell ref="B48:B50"/>
    <mergeCell ref="P48:P50"/>
    <mergeCell ref="B42:B44"/>
    <mergeCell ref="P42:P44"/>
    <mergeCell ref="A33:A35"/>
    <mergeCell ref="B33:B35"/>
    <mergeCell ref="P33:P35"/>
    <mergeCell ref="A36:A38"/>
    <mergeCell ref="B36:B38"/>
    <mergeCell ref="P36:P38"/>
    <mergeCell ref="A51:A53"/>
    <mergeCell ref="B51:B53"/>
    <mergeCell ref="P51:P53"/>
    <mergeCell ref="A27:A29"/>
    <mergeCell ref="B27:B29"/>
    <mergeCell ref="P27:P29"/>
    <mergeCell ref="A30:A32"/>
    <mergeCell ref="B30:B32"/>
    <mergeCell ref="P30:P32"/>
    <mergeCell ref="O10:O11"/>
    <mergeCell ref="A111:A113"/>
    <mergeCell ref="B111:B113"/>
    <mergeCell ref="A24:A26"/>
    <mergeCell ref="B24:B26"/>
    <mergeCell ref="A18:A20"/>
    <mergeCell ref="B18:B20"/>
    <mergeCell ref="A21:A23"/>
    <mergeCell ref="B21:B23"/>
    <mergeCell ref="N10:N11"/>
    <mergeCell ref="A12:A14"/>
    <mergeCell ref="B12:B14"/>
    <mergeCell ref="A15:A17"/>
    <mergeCell ref="B15:B17"/>
    <mergeCell ref="A39:A41"/>
    <mergeCell ref="B39:B41"/>
    <mergeCell ref="P39:P41"/>
    <mergeCell ref="A42:A44"/>
    <mergeCell ref="Q1:R1"/>
    <mergeCell ref="P10:P11"/>
    <mergeCell ref="Q10:R10"/>
    <mergeCell ref="P12:P14"/>
    <mergeCell ref="P15:P17"/>
    <mergeCell ref="P18:P20"/>
    <mergeCell ref="P21:P23"/>
    <mergeCell ref="P24:P26"/>
    <mergeCell ref="P111:P113"/>
    <mergeCell ref="A3:B3"/>
    <mergeCell ref="A4:B4"/>
    <mergeCell ref="A5:B5"/>
    <mergeCell ref="A6:B6"/>
    <mergeCell ref="C3:I3"/>
    <mergeCell ref="L10:L11"/>
    <mergeCell ref="M10:M11"/>
    <mergeCell ref="D10:D11"/>
    <mergeCell ref="E10:E11"/>
    <mergeCell ref="F10:F11"/>
    <mergeCell ref="G10:G11"/>
    <mergeCell ref="H10:H11"/>
    <mergeCell ref="C4:I4"/>
    <mergeCell ref="C5:I5"/>
    <mergeCell ref="C6:I6"/>
    <mergeCell ref="A10:C11"/>
    <mergeCell ref="I10:I11"/>
    <mergeCell ref="J10:J11"/>
    <mergeCell ref="K10:K11"/>
  </mergeCells>
  <phoneticPr fontId="1"/>
  <conditionalFormatting sqref="D13:J13">
    <cfRule type="containsText" dxfId="75" priority="54" operator="containsText" text="－">
      <formula>NOT(ISERROR(SEARCH("－",D13)))</formula>
    </cfRule>
    <cfRule type="containsText" dxfId="74" priority="55" operator="containsText" text="休">
      <formula>NOT(ISERROR(SEARCH("休",D13)))</formula>
    </cfRule>
  </conditionalFormatting>
  <conditionalFormatting sqref="D14:J14">
    <cfRule type="containsText" dxfId="73" priority="68" operator="containsText" text="雨天">
      <formula>NOT(ISERROR(SEARCH("雨天",D14)))</formula>
    </cfRule>
    <cfRule type="containsText" dxfId="72" priority="70" operator="containsText" text="作業">
      <formula>NOT(ISERROR(SEARCH("作業",D14)))</formula>
    </cfRule>
    <cfRule type="containsText" dxfId="71" priority="69" operator="containsText" text="閉所">
      <formula>NOT(ISERROR(SEARCH("閉所",D14)))</formula>
    </cfRule>
  </conditionalFormatting>
  <conditionalFormatting sqref="D16:J16">
    <cfRule type="containsText" dxfId="70" priority="81" operator="containsText" text="休">
      <formula>NOT(ISERROR(SEARCH("休",D16)))</formula>
    </cfRule>
    <cfRule type="containsText" dxfId="69" priority="80" operator="containsText" text="－">
      <formula>NOT(ISERROR(SEARCH("－",D16)))</formula>
    </cfRule>
  </conditionalFormatting>
  <conditionalFormatting sqref="D17:J17">
    <cfRule type="containsText" dxfId="68" priority="67" operator="containsText" text="作業">
      <formula>NOT(ISERROR(SEARCH("作業",D17)))</formula>
    </cfRule>
    <cfRule type="containsText" dxfId="67" priority="66" operator="containsText" text="閉所">
      <formula>NOT(ISERROR(SEARCH("閉所",D17)))</formula>
    </cfRule>
    <cfRule type="containsText" dxfId="66" priority="65" operator="containsText" text="雨天">
      <formula>NOT(ISERROR(SEARCH("雨天",D17)))</formula>
    </cfRule>
  </conditionalFormatting>
  <conditionalFormatting sqref="D19:J19">
    <cfRule type="containsText" dxfId="65" priority="79" operator="containsText" text="休">
      <formula>NOT(ISERROR(SEARCH("休",D19)))</formula>
    </cfRule>
    <cfRule type="containsText" dxfId="64" priority="78" operator="containsText" text="－">
      <formula>NOT(ISERROR(SEARCH("－",D19)))</formula>
    </cfRule>
  </conditionalFormatting>
  <conditionalFormatting sqref="D20:J20">
    <cfRule type="containsText" dxfId="63" priority="62" operator="containsText" text="雨天">
      <formula>NOT(ISERROR(SEARCH("雨天",D20)))</formula>
    </cfRule>
    <cfRule type="containsText" dxfId="62" priority="63" operator="containsText" text="閉所">
      <formula>NOT(ISERROR(SEARCH("閉所",D20)))</formula>
    </cfRule>
    <cfRule type="containsText" dxfId="61" priority="64" operator="containsText" text="作業">
      <formula>NOT(ISERROR(SEARCH("作業",D20)))</formula>
    </cfRule>
  </conditionalFormatting>
  <conditionalFormatting sqref="D22:J22">
    <cfRule type="containsText" dxfId="60" priority="77" operator="containsText" text="休">
      <formula>NOT(ISERROR(SEARCH("休",D22)))</formula>
    </cfRule>
    <cfRule type="containsText" dxfId="59" priority="76" operator="containsText" text="－">
      <formula>NOT(ISERROR(SEARCH("－",D22)))</formula>
    </cfRule>
  </conditionalFormatting>
  <conditionalFormatting sqref="D23:J23">
    <cfRule type="containsText" dxfId="58" priority="60" operator="containsText" text="閉所">
      <formula>NOT(ISERROR(SEARCH("閉所",D23)))</formula>
    </cfRule>
    <cfRule type="containsText" dxfId="57" priority="59" operator="containsText" text="雨天">
      <formula>NOT(ISERROR(SEARCH("雨天",D23)))</formula>
    </cfRule>
    <cfRule type="containsText" dxfId="56" priority="61" operator="containsText" text="作業">
      <formula>NOT(ISERROR(SEARCH("作業",D23)))</formula>
    </cfRule>
  </conditionalFormatting>
  <conditionalFormatting sqref="D25:J25 D28:J28 D31:J31 D34:J34 D37:J37 D40:J40 D43:J43 D46:J46 D49:J49 D52:J52 D55:J55 D58:J58 D61:J61 D64:J64 D67:J67 D70:J70 D73:J73 D76:J76 D79:J79 D82:J82 D85:J85 D88:J88 D91:J91 D94:J94 D97:J97 D100:J100 D103:J103 D106:J106 D109:J109 D112:J112 D115:J115 D118:J118 D121:J121 D124:J124 D127:J127 D130:J130 D133:J133 D136:J136 D139:J139 D142:J142 D145:J145 D148:J148 D151:J151 D154:J154 D157:J157 D160:J160 D163:J163">
    <cfRule type="containsText" dxfId="55" priority="74" operator="containsText" text="－">
      <formula>NOT(ISERROR(SEARCH("－",D25)))</formula>
    </cfRule>
    <cfRule type="containsText" dxfId="54" priority="75" operator="containsText" text="休">
      <formula>NOT(ISERROR(SEARCH("休",D25)))</formula>
    </cfRule>
  </conditionalFormatting>
  <conditionalFormatting sqref="D26:J26 D29:J29 D32:J32 D35:J35 D38:J38 D41:J41 D44:J44 D47:J47 D50:J50 D53:J53 D56:J56 D59:J59 D62:J62 D65:J65 D68:J68 D71:J71 D74:J74 D77:J77 D80:J80 D83:J83 D86:J86 D89:J89 D92:J92 D95:J95 D98:J98 D101:J101 D104:J104 D107:J107 D110:J110 D113:J113 D116:J116 D119:J119 D122:J122 D125:J125 D128:J128 D131:J131 D134:J134 D137:J137 D140:J140 D143:J143 D146:J146 D149:J149 D152:J152 D155:J155 D158:J158 D161:J161 D164:J164">
    <cfRule type="containsText" dxfId="53" priority="58" operator="containsText" text="作業">
      <formula>NOT(ISERROR(SEARCH("作業",D26)))</formula>
    </cfRule>
    <cfRule type="containsText" dxfId="52" priority="57" operator="containsText" text="閉所">
      <formula>NOT(ISERROR(SEARCH("閉所",D26)))</formula>
    </cfRule>
    <cfRule type="containsText" dxfId="51" priority="56" operator="containsText" text="雨天">
      <formula>NOT(ISERROR(SEARCH("雨天",D26)))</formula>
    </cfRule>
  </conditionalFormatting>
  <conditionalFormatting sqref="N13">
    <cfRule type="cellIs" dxfId="50" priority="53" operator="lessThan">
      <formula>0.285</formula>
    </cfRule>
  </conditionalFormatting>
  <conditionalFormatting sqref="N16">
    <cfRule type="cellIs" dxfId="49" priority="82" operator="lessThan">
      <formula>0.285</formula>
    </cfRule>
  </conditionalFormatting>
  <conditionalFormatting sqref="N19">
    <cfRule type="cellIs" dxfId="48" priority="49" operator="lessThan">
      <formula>0.285</formula>
    </cfRule>
  </conditionalFormatting>
  <conditionalFormatting sqref="N22">
    <cfRule type="cellIs" dxfId="47" priority="48" operator="lessThan">
      <formula>0.285</formula>
    </cfRule>
  </conditionalFormatting>
  <conditionalFormatting sqref="N25">
    <cfRule type="cellIs" dxfId="46" priority="47" operator="lessThan">
      <formula>0.285</formula>
    </cfRule>
  </conditionalFormatting>
  <conditionalFormatting sqref="N28">
    <cfRule type="cellIs" dxfId="45" priority="46" operator="lessThan">
      <formula>0.285</formula>
    </cfRule>
  </conditionalFormatting>
  <conditionalFormatting sqref="N31">
    <cfRule type="cellIs" dxfId="44" priority="45" operator="lessThan">
      <formula>0.285</formula>
    </cfRule>
  </conditionalFormatting>
  <conditionalFormatting sqref="N34">
    <cfRule type="cellIs" dxfId="43" priority="44" operator="lessThan">
      <formula>0.285</formula>
    </cfRule>
  </conditionalFormatting>
  <conditionalFormatting sqref="N37">
    <cfRule type="cellIs" dxfId="42" priority="43" operator="lessThan">
      <formula>0.285</formula>
    </cfRule>
  </conditionalFormatting>
  <conditionalFormatting sqref="N40">
    <cfRule type="cellIs" dxfId="41" priority="42" operator="lessThan">
      <formula>0.285</formula>
    </cfRule>
  </conditionalFormatting>
  <conditionalFormatting sqref="N43">
    <cfRule type="cellIs" dxfId="40" priority="41" operator="lessThan">
      <formula>0.285</formula>
    </cfRule>
  </conditionalFormatting>
  <conditionalFormatting sqref="N46">
    <cfRule type="cellIs" dxfId="39" priority="40" operator="lessThan">
      <formula>0.285</formula>
    </cfRule>
  </conditionalFormatting>
  <conditionalFormatting sqref="N49">
    <cfRule type="cellIs" dxfId="38" priority="39" operator="lessThan">
      <formula>0.285</formula>
    </cfRule>
  </conditionalFormatting>
  <conditionalFormatting sqref="N52">
    <cfRule type="cellIs" dxfId="37" priority="38" operator="lessThan">
      <formula>0.285</formula>
    </cfRule>
  </conditionalFormatting>
  <conditionalFormatting sqref="N55">
    <cfRule type="cellIs" dxfId="36" priority="37" operator="lessThan">
      <formula>0.285</formula>
    </cfRule>
  </conditionalFormatting>
  <conditionalFormatting sqref="N58">
    <cfRule type="cellIs" dxfId="35" priority="36" operator="lessThan">
      <formula>0.285</formula>
    </cfRule>
  </conditionalFormatting>
  <conditionalFormatting sqref="N61">
    <cfRule type="cellIs" dxfId="34" priority="35" operator="lessThan">
      <formula>0.285</formula>
    </cfRule>
  </conditionalFormatting>
  <conditionalFormatting sqref="N64">
    <cfRule type="cellIs" dxfId="33" priority="34" operator="lessThan">
      <formula>0.285</formula>
    </cfRule>
  </conditionalFormatting>
  <conditionalFormatting sqref="N67">
    <cfRule type="cellIs" dxfId="32" priority="33" operator="lessThan">
      <formula>0.285</formula>
    </cfRule>
  </conditionalFormatting>
  <conditionalFormatting sqref="N70">
    <cfRule type="cellIs" dxfId="31" priority="32" operator="lessThan">
      <formula>0.285</formula>
    </cfRule>
  </conditionalFormatting>
  <conditionalFormatting sqref="N73">
    <cfRule type="cellIs" dxfId="30" priority="31" operator="lessThan">
      <formula>0.285</formula>
    </cfRule>
  </conditionalFormatting>
  <conditionalFormatting sqref="N76">
    <cfRule type="cellIs" dxfId="29" priority="30" operator="lessThan">
      <formula>0.285</formula>
    </cfRule>
  </conditionalFormatting>
  <conditionalFormatting sqref="N79">
    <cfRule type="cellIs" dxfId="28" priority="29" operator="lessThan">
      <formula>0.285</formula>
    </cfRule>
  </conditionalFormatting>
  <conditionalFormatting sqref="N82">
    <cfRule type="cellIs" dxfId="27" priority="28" operator="lessThan">
      <formula>0.285</formula>
    </cfRule>
  </conditionalFormatting>
  <conditionalFormatting sqref="N85">
    <cfRule type="cellIs" dxfId="26" priority="27" operator="lessThan">
      <formula>0.285</formula>
    </cfRule>
  </conditionalFormatting>
  <conditionalFormatting sqref="N88">
    <cfRule type="cellIs" dxfId="25" priority="26" operator="lessThan">
      <formula>0.285</formula>
    </cfRule>
  </conditionalFormatting>
  <conditionalFormatting sqref="N91">
    <cfRule type="cellIs" dxfId="24" priority="25" operator="lessThan">
      <formula>0.285</formula>
    </cfRule>
  </conditionalFormatting>
  <conditionalFormatting sqref="N94">
    <cfRule type="cellIs" dxfId="23" priority="24" operator="lessThan">
      <formula>0.285</formula>
    </cfRule>
  </conditionalFormatting>
  <conditionalFormatting sqref="N97">
    <cfRule type="cellIs" dxfId="22" priority="23" operator="lessThan">
      <formula>0.285</formula>
    </cfRule>
  </conditionalFormatting>
  <conditionalFormatting sqref="N100">
    <cfRule type="cellIs" dxfId="21" priority="22" operator="lessThan">
      <formula>0.285</formula>
    </cfRule>
  </conditionalFormatting>
  <conditionalFormatting sqref="N103">
    <cfRule type="cellIs" dxfId="20" priority="21" operator="lessThan">
      <formula>0.285</formula>
    </cfRule>
  </conditionalFormatting>
  <conditionalFormatting sqref="N106">
    <cfRule type="cellIs" dxfId="19" priority="20" operator="lessThan">
      <formula>0.285</formula>
    </cfRule>
  </conditionalFormatting>
  <conditionalFormatting sqref="N109">
    <cfRule type="cellIs" dxfId="18" priority="19" operator="lessThan">
      <formula>0.285</formula>
    </cfRule>
  </conditionalFormatting>
  <conditionalFormatting sqref="N112">
    <cfRule type="cellIs" dxfId="17" priority="18" operator="lessThan">
      <formula>0.285</formula>
    </cfRule>
  </conditionalFormatting>
  <conditionalFormatting sqref="N115">
    <cfRule type="cellIs" dxfId="16" priority="17" operator="lessThan">
      <formula>0.285</formula>
    </cfRule>
  </conditionalFormatting>
  <conditionalFormatting sqref="N118">
    <cfRule type="cellIs" dxfId="15" priority="16" operator="lessThan">
      <formula>0.285</formula>
    </cfRule>
  </conditionalFormatting>
  <conditionalFormatting sqref="N121">
    <cfRule type="cellIs" dxfId="14" priority="15" operator="lessThan">
      <formula>0.285</formula>
    </cfRule>
  </conditionalFormatting>
  <conditionalFormatting sqref="N124">
    <cfRule type="cellIs" dxfId="13" priority="14" operator="lessThan">
      <formula>0.285</formula>
    </cfRule>
  </conditionalFormatting>
  <conditionalFormatting sqref="N127">
    <cfRule type="cellIs" dxfId="12" priority="13" operator="lessThan">
      <formula>0.285</formula>
    </cfRule>
  </conditionalFormatting>
  <conditionalFormatting sqref="N130">
    <cfRule type="cellIs" dxfId="11" priority="12" operator="lessThan">
      <formula>0.285</formula>
    </cfRule>
  </conditionalFormatting>
  <conditionalFormatting sqref="N133">
    <cfRule type="cellIs" dxfId="10" priority="11" operator="lessThan">
      <formula>0.285</formula>
    </cfRule>
  </conditionalFormatting>
  <conditionalFormatting sqref="N136">
    <cfRule type="cellIs" dxfId="9" priority="10" operator="lessThan">
      <formula>0.285</formula>
    </cfRule>
  </conditionalFormatting>
  <conditionalFormatting sqref="N139">
    <cfRule type="cellIs" dxfId="8" priority="9" operator="lessThan">
      <formula>0.285</formula>
    </cfRule>
  </conditionalFormatting>
  <conditionalFormatting sqref="N142">
    <cfRule type="cellIs" dxfId="7" priority="8" operator="lessThan">
      <formula>0.285</formula>
    </cfRule>
  </conditionalFormatting>
  <conditionalFormatting sqref="N145">
    <cfRule type="cellIs" dxfId="6" priority="7" operator="lessThan">
      <formula>0.285</formula>
    </cfRule>
  </conditionalFormatting>
  <conditionalFormatting sqref="N148">
    <cfRule type="cellIs" dxfId="5" priority="6" operator="lessThan">
      <formula>0.285</formula>
    </cfRule>
  </conditionalFormatting>
  <conditionalFormatting sqref="N151">
    <cfRule type="cellIs" dxfId="4" priority="5" operator="lessThan">
      <formula>0.285</formula>
    </cfRule>
  </conditionalFormatting>
  <conditionalFormatting sqref="N154">
    <cfRule type="cellIs" dxfId="3" priority="4" operator="lessThan">
      <formula>0.285</formula>
    </cfRule>
  </conditionalFormatting>
  <conditionalFormatting sqref="N157">
    <cfRule type="cellIs" dxfId="2" priority="3" operator="lessThan">
      <formula>0.285</formula>
    </cfRule>
  </conditionalFormatting>
  <conditionalFormatting sqref="N160">
    <cfRule type="cellIs" dxfId="1" priority="2" operator="lessThan">
      <formula>0.285</formula>
    </cfRule>
  </conditionalFormatting>
  <conditionalFormatting sqref="N163">
    <cfRule type="cellIs" dxfId="0" priority="1" operator="lessThan">
      <formula>0.285</formula>
    </cfRule>
  </conditionalFormatting>
  <dataValidations count="4">
    <dataValidation type="list" allowBlank="1" showInputMessage="1" showErrorMessage="1" sqref="D165:K167" xr:uid="{24C627AD-9FB7-4D40-8C00-8169B016DA34}">
      <formula1>$O$4:$O$7</formula1>
    </dataValidation>
    <dataValidation type="list" allowBlank="1" showInputMessage="1" showErrorMessage="1" sqref="D25:J25 D13:J13 D16:J16 D19:J19 D22:J22 D109:J109 D28:J28 D31:J31 D34:J34 D37:J37 D40:J40 D43:J43 D46:J46 D49:J49 D52:J52 D55:J55 D58:J58 D61:J61 D64:J64 D67:J67 D70:J70 D73:J73 D76:J76 D79:J79 D82:J82 D85:J85 D88:J88 D91:J91 D94:J94 D97:J97 D100:J100 D103:J103 D106:J106 D112:J112 D115:J115 D118:J118 D121:J121 D124:J124 D127:J127 D130:J130 D133:J133 D136:J136 D139:J139 D142:J142 D145:J145 D148:J148 D151:J151 D154:J154 D157:J157 D160:J160 D163:J163" xr:uid="{D42822DC-3D1B-4562-9D5F-C5945E0D7514}">
      <formula1>$M$5:$M$7</formula1>
    </dataValidation>
    <dataValidation type="list" allowBlank="1" showInputMessage="1" showErrorMessage="1" sqref="D110:J110 D23:J23 D17:J17 D20:J20 D14:J14 D26:J26 D38:J38 D29:J29 D32:J32 D35:J35 D41:J41 D44:J44 D47:J47 D50:J50 D53:J53 D56:J56 D59:J59 D62:J62 D65:J65 D68:J68 D71:J71 D74:J74 D77:J77 D80:J80 D83:J83 D86:J86 D89:J89 D92:J92 D95:J95 D98:J98 D101:J101 D104:J104 D107:J107 D113:J113 D140:J140 D116:J116 D119:J119 D122:J122 D125:J125 D128:J128 D131:J131 D134:J134 D137:J137 D143:J143 D146:J146 D149:J149 D152:J152 D155:J155 D158:J158 D161:J161 D164:J164" xr:uid="{8AC1A5E0-F0F0-485A-AC0E-D07AB2646C3D}">
      <formula1>$P$4:$P$7</formula1>
    </dataValidation>
    <dataValidation type="list" allowBlank="1" showInputMessage="1" showErrorMessage="1" sqref="P12:P164" xr:uid="{B5DE9277-C703-4D55-A098-A06CCF6A8216}">
      <formula1>$U$2:$U$5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様式１（週単位）</vt:lpstr>
      <vt:lpstr>様式１（月単位）</vt:lpstr>
      <vt:lpstr>参考様式（作業用シート）</vt:lpstr>
      <vt:lpstr>'参考様式（作業用シート）'!Print_Area</vt:lpstr>
      <vt:lpstr>'様式１（月単位）'!Print_Area</vt:lpstr>
      <vt:lpstr>'様式１（週単位）'!Print_Area</vt:lpstr>
      <vt:lpstr>'様式１（月単位）'!Print_Titles</vt:lpstr>
      <vt:lpstr>'様式１（週単位）'!Print_Titles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2024-03-13T02:18:33Z</dcterms:created>
  <dcterms:modified xsi:type="dcterms:W3CDTF">2025-10-03T05:14:15Z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